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Фсмета18Общ" sheetId="33" r:id="rId1"/>
    <sheet name="доходрасх20" sheetId="39" r:id="rId2"/>
    <sheet name="Дох с изм" sheetId="41" r:id="rId3"/>
  </sheets>
  <definedNames>
    <definedName name="_xlnm.Print_Area" localSheetId="2">'Дох с изм'!$A$1:$D$72</definedName>
    <definedName name="_xlnm.Print_Area" localSheetId="1">доходрасх20!$A$2:$E$114</definedName>
    <definedName name="_xlnm.Print_Area" localSheetId="0">Фсмета18Общ!$A$1:$G$129</definedName>
  </definedNames>
  <calcPr calcId="145621"/>
</workbook>
</file>

<file path=xl/calcChain.xml><?xml version="1.0" encoding="utf-8"?>
<calcChain xmlns="http://schemas.openxmlformats.org/spreadsheetml/2006/main">
  <c r="D68" i="41" l="1"/>
  <c r="D39" i="41" l="1"/>
  <c r="D38" i="41"/>
  <c r="D71" i="41" l="1"/>
  <c r="D13" i="41"/>
  <c r="E71" i="39" l="1"/>
  <c r="D13" i="39"/>
  <c r="D72" i="39" s="1"/>
  <c r="D54" i="39"/>
  <c r="D71" i="39"/>
  <c r="E37" i="39" l="1"/>
  <c r="E38" i="39"/>
  <c r="E39" i="39"/>
  <c r="E36" i="39"/>
  <c r="E63" i="39" l="1"/>
  <c r="E35" i="39"/>
  <c r="E34" i="39"/>
  <c r="E70" i="39" l="1"/>
  <c r="E69" i="39"/>
  <c r="E68" i="39"/>
  <c r="E65" i="39"/>
  <c r="E64" i="39"/>
  <c r="E62" i="39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4" i="39"/>
  <c r="E43" i="39"/>
  <c r="E42" i="39"/>
  <c r="E41" i="39"/>
  <c r="E40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3" i="39"/>
  <c r="E12" i="39"/>
  <c r="E11" i="39"/>
  <c r="E10" i="39"/>
  <c r="E9" i="39"/>
  <c r="E8" i="39"/>
  <c r="E7" i="39"/>
  <c r="E6" i="39"/>
  <c r="E5" i="39"/>
  <c r="E4" i="39"/>
  <c r="E72" i="39" l="1"/>
  <c r="D11" i="33" l="1"/>
  <c r="D26" i="33" s="1"/>
  <c r="G11" i="33"/>
  <c r="E13" i="33"/>
  <c r="E19" i="33" s="1"/>
  <c r="E26" i="33" s="1"/>
  <c r="E14" i="33"/>
  <c r="E15" i="33"/>
  <c r="E16" i="33"/>
  <c r="E17" i="33"/>
  <c r="E18" i="33"/>
  <c r="D19" i="33"/>
  <c r="D24" i="33"/>
  <c r="E24" i="33"/>
  <c r="F24" i="33"/>
  <c r="F26" i="33" s="1"/>
  <c r="G26" i="33"/>
  <c r="E29" i="33"/>
  <c r="D30" i="33"/>
  <c r="E30" i="33"/>
  <c r="F30" i="33"/>
  <c r="G30" i="33"/>
  <c r="D31" i="33"/>
  <c r="E31" i="33"/>
  <c r="F31" i="33"/>
  <c r="G31" i="33"/>
  <c r="D32" i="33"/>
  <c r="D121" i="33" s="1"/>
  <c r="E32" i="33"/>
  <c r="F32" i="33"/>
  <c r="F121" i="33" s="1"/>
  <c r="G32" i="33"/>
  <c r="F34" i="33"/>
  <c r="F35" i="33"/>
  <c r="F36" i="33"/>
  <c r="G37" i="33"/>
  <c r="E42" i="33"/>
  <c r="E44" i="33" s="1"/>
  <c r="E121" i="33" s="1"/>
  <c r="E43" i="33"/>
  <c r="D44" i="33"/>
  <c r="F44" i="33"/>
  <c r="G44" i="33"/>
  <c r="D47" i="33"/>
  <c r="G50" i="33"/>
  <c r="D51" i="33"/>
  <c r="E51" i="33"/>
  <c r="F51" i="33"/>
  <c r="G51" i="33"/>
  <c r="E53" i="33"/>
  <c r="D57" i="33"/>
  <c r="E57" i="33"/>
  <c r="F57" i="33"/>
  <c r="G57" i="33"/>
  <c r="E63" i="33"/>
  <c r="E64" i="33"/>
  <c r="E71" i="33" s="1"/>
  <c r="D71" i="33"/>
  <c r="F71" i="33"/>
  <c r="G71" i="33"/>
  <c r="D85" i="33"/>
  <c r="E85" i="33"/>
  <c r="F85" i="33"/>
  <c r="G85" i="33"/>
  <c r="D92" i="33"/>
  <c r="E92" i="33"/>
  <c r="F92" i="33"/>
  <c r="G92" i="33"/>
  <c r="D98" i="33"/>
  <c r="E98" i="33"/>
  <c r="F98" i="33"/>
  <c r="G98" i="33"/>
  <c r="D103" i="33"/>
  <c r="E103" i="33"/>
  <c r="F103" i="33"/>
  <c r="G103" i="33"/>
  <c r="D110" i="33"/>
  <c r="E110" i="33"/>
  <c r="F110" i="33"/>
  <c r="G110" i="33"/>
  <c r="D116" i="33"/>
  <c r="D119" i="33"/>
  <c r="E119" i="33"/>
  <c r="G119" i="33"/>
  <c r="G121" i="33"/>
  <c r="D123" i="33"/>
  <c r="D122" i="33" l="1"/>
  <c r="F122" i="33" s="1"/>
</calcChain>
</file>

<file path=xl/sharedStrings.xml><?xml version="1.0" encoding="utf-8"?>
<sst xmlns="http://schemas.openxmlformats.org/spreadsheetml/2006/main" count="287" uniqueCount="191">
  <si>
    <t xml:space="preserve">курсы </t>
  </si>
  <si>
    <t>консультации</t>
  </si>
  <si>
    <t>Аренда</t>
  </si>
  <si>
    <t>Проживание</t>
  </si>
  <si>
    <t>Проценты по займам</t>
  </si>
  <si>
    <t>Травматизм</t>
  </si>
  <si>
    <t>Электроэнергия</t>
  </si>
  <si>
    <t>Услуги банка</t>
  </si>
  <si>
    <t>Реклама</t>
  </si>
  <si>
    <t>Стирка</t>
  </si>
  <si>
    <t>Подписка</t>
  </si>
  <si>
    <t>Медосмотр</t>
  </si>
  <si>
    <t>Моющие средства</t>
  </si>
  <si>
    <t>Спецодежда</t>
  </si>
  <si>
    <t>Командировки</t>
  </si>
  <si>
    <t>АНЧ ПОО "Краснодарский кооперативный техникум крайпотребсоюза"</t>
  </si>
  <si>
    <t>Наименование операции</t>
  </si>
  <si>
    <t>Охрана МВД</t>
  </si>
  <si>
    <t>Эл.хозяйство</t>
  </si>
  <si>
    <t>Учебные товары</t>
  </si>
  <si>
    <t>Канцтовары</t>
  </si>
  <si>
    <t>Реклама обучения</t>
  </si>
  <si>
    <t>Услуги связи</t>
  </si>
  <si>
    <t>ГСМ</t>
  </si>
  <si>
    <t>Мебель (столы,стулья,шк)</t>
  </si>
  <si>
    <t>Продукты столовая</t>
  </si>
  <si>
    <t>Обслуж и ремонт орг.техн</t>
  </si>
  <si>
    <t>Литература,подписка</t>
  </si>
  <si>
    <t>Медосмотр текущий</t>
  </si>
  <si>
    <t>Налоги ЕНВД столов</t>
  </si>
  <si>
    <t>Столовая - санобработка</t>
  </si>
  <si>
    <t>Бух учет услуги-ККТ</t>
  </si>
  <si>
    <t>Стройматериалы(Веол)</t>
  </si>
  <si>
    <t>Юрид.услуги, охр труда</t>
  </si>
  <si>
    <t>Доходы от проживания</t>
  </si>
  <si>
    <t>Итого:</t>
  </si>
  <si>
    <t>Пожарное предписание</t>
  </si>
  <si>
    <t>Охрана на КПП</t>
  </si>
  <si>
    <t>Образов.услуги, аккредитация</t>
  </si>
  <si>
    <t>Интернет,сайт, программы</t>
  </si>
  <si>
    <t>Дата  07.11.2016 г.</t>
  </si>
  <si>
    <t>Кошелева Е.М.</t>
  </si>
  <si>
    <t xml:space="preserve">Главный бухгалтер </t>
  </si>
  <si>
    <t>Нанаев В.В.</t>
  </si>
  <si>
    <t>Директор</t>
  </si>
  <si>
    <t>Текущий ремонт</t>
  </si>
  <si>
    <t>Всего  расходов:</t>
  </si>
  <si>
    <t>Итого: по столовой</t>
  </si>
  <si>
    <t>материалы</t>
  </si>
  <si>
    <t>талоны</t>
  </si>
  <si>
    <t>Продукты</t>
  </si>
  <si>
    <t>Посуда</t>
  </si>
  <si>
    <t>Дератизация</t>
  </si>
  <si>
    <t xml:space="preserve">Столовая: </t>
  </si>
  <si>
    <t>Итого: для текущего рем.</t>
  </si>
  <si>
    <t>Окна</t>
  </si>
  <si>
    <t>Краска</t>
  </si>
  <si>
    <t>Электро материал</t>
  </si>
  <si>
    <t>Стройматер в общеж</t>
  </si>
  <si>
    <t>Строй матер. и работа</t>
  </si>
  <si>
    <t>Материал для текущ рем.</t>
  </si>
  <si>
    <t>Итого:  матер к установке</t>
  </si>
  <si>
    <t>матер к устан в общежитии</t>
  </si>
  <si>
    <t>Материалы к установке</t>
  </si>
  <si>
    <t>МАТЕРИАЛЫ:</t>
  </si>
  <si>
    <t>Итого: по инвентарю</t>
  </si>
  <si>
    <t>Жалюзи</t>
  </si>
  <si>
    <t>Сплит ситема</t>
  </si>
  <si>
    <t>Инвентарь в общежитие</t>
  </si>
  <si>
    <t>Инвентарь в техникум</t>
  </si>
  <si>
    <t>Итого: по мебели</t>
  </si>
  <si>
    <t>Кровати в общежитие</t>
  </si>
  <si>
    <t>Шкафы, пеналы,столы</t>
  </si>
  <si>
    <t>Компьют.столы</t>
  </si>
  <si>
    <t>Мебель:</t>
  </si>
  <si>
    <t>Расходы по инвентарю и материалам</t>
  </si>
  <si>
    <t>Итого: по образованию</t>
  </si>
  <si>
    <t>Переоформление лицензии</t>
  </si>
  <si>
    <t>Продукты на занятия и химпреп.</t>
  </si>
  <si>
    <t>Спорт.инвентарь</t>
  </si>
  <si>
    <t>Орг.инвентарь</t>
  </si>
  <si>
    <t>Покупка комплектующих и орг техники</t>
  </si>
  <si>
    <t>Обслуживание орг.техн</t>
  </si>
  <si>
    <t>Информация на сайт</t>
  </si>
  <si>
    <t>Литература, эл.каталог</t>
  </si>
  <si>
    <t>Бланки дипл,журн,зачет</t>
  </si>
  <si>
    <t>Программы</t>
  </si>
  <si>
    <t>Услуги инф-образ</t>
  </si>
  <si>
    <t>Образовательные расходы</t>
  </si>
  <si>
    <t>Итого: по проч. расходам</t>
  </si>
  <si>
    <t>Прочий расход</t>
  </si>
  <si>
    <t xml:space="preserve">Организация  праздников </t>
  </si>
  <si>
    <t>Юридические услуги</t>
  </si>
  <si>
    <t>Зарядка огнетушителей</t>
  </si>
  <si>
    <t>Бух.учет- обслужив. Прогр. 1С</t>
  </si>
  <si>
    <t>Канцелярские товары</t>
  </si>
  <si>
    <t>Услуги связи: телефон, почта</t>
  </si>
  <si>
    <t>Услуги связи : интернет</t>
  </si>
  <si>
    <t>Прочие расходы:</t>
  </si>
  <si>
    <t>Итого: автотрансп. расходы</t>
  </si>
  <si>
    <t>Аренда трансп.расх.</t>
  </si>
  <si>
    <t>Покупка зап/ч на авто/тр</t>
  </si>
  <si>
    <t>Страхование а/т, т/о, диагн</t>
  </si>
  <si>
    <t>Расход ГСМ</t>
  </si>
  <si>
    <t>Автотранспорт</t>
  </si>
  <si>
    <t>Итого: по налогам</t>
  </si>
  <si>
    <t>Загрязнение окр.среды</t>
  </si>
  <si>
    <t>УСН - на прибыль</t>
  </si>
  <si>
    <t>Транспортный налог</t>
  </si>
  <si>
    <t>Налог на землю</t>
  </si>
  <si>
    <t>ЕНВД (столовая)</t>
  </si>
  <si>
    <t>Налоги:</t>
  </si>
  <si>
    <t>Итого:  коммун-ые расходы</t>
  </si>
  <si>
    <t>Обслуж.по пожарной безопасн.</t>
  </si>
  <si>
    <t>Вывоз мусора</t>
  </si>
  <si>
    <t>Испытание электрооборуд-ия</t>
  </si>
  <si>
    <t>Содержание электрохоз-ва</t>
  </si>
  <si>
    <t>Охрана МВД, КТС</t>
  </si>
  <si>
    <t>Водоснабжение</t>
  </si>
  <si>
    <t>Обслуживание узла учета тепла</t>
  </si>
  <si>
    <t>Тепловые сети</t>
  </si>
  <si>
    <t>Коммунальные платежи:</t>
  </si>
  <si>
    <t>Итого по зарплате:</t>
  </si>
  <si>
    <t>Пенсионный фонд ЕСН</t>
  </si>
  <si>
    <t>Заработная плата</t>
  </si>
  <si>
    <t>РАСХОДЫ:</t>
  </si>
  <si>
    <t>Всего доходов:</t>
  </si>
  <si>
    <t>ИТОГО: прочий приход</t>
  </si>
  <si>
    <t>Продажа комнат в общежитие</t>
  </si>
  <si>
    <t>ИТОГО: за обучение</t>
  </si>
  <si>
    <t>задолженность за обучение</t>
  </si>
  <si>
    <t>заочное отделение (61 чел.)</t>
  </si>
  <si>
    <t>новый набор 2016г.(187 чел.)</t>
  </si>
  <si>
    <t>очное (401чел.)</t>
  </si>
  <si>
    <t>Обучение:</t>
  </si>
  <si>
    <t>ИТОГО по общежитию:</t>
  </si>
  <si>
    <t>Общежитие:</t>
  </si>
  <si>
    <t>общепит</t>
  </si>
  <si>
    <t>общежитие</t>
  </si>
  <si>
    <t>в т.ч образование</t>
  </si>
  <si>
    <t>Общая</t>
  </si>
  <si>
    <t>ДОХОДЫ</t>
  </si>
  <si>
    <t>№пп</t>
  </si>
  <si>
    <t>тыс.руб.</t>
  </si>
  <si>
    <t>доходов  и расходов  на 2018 учебный год</t>
  </si>
  <si>
    <t xml:space="preserve">Фактические доходы и расходы по Общежитию </t>
  </si>
  <si>
    <t>Доходы по общепиту</t>
  </si>
  <si>
    <t>Прочий доход</t>
  </si>
  <si>
    <t>Компьютеры и оргтехника</t>
  </si>
  <si>
    <t>хозрасходы-столовая</t>
  </si>
  <si>
    <t>Курсы</t>
  </si>
  <si>
    <t>Занятия по инд.плану</t>
  </si>
  <si>
    <t>Доходы от обр.деят по очному отд</t>
  </si>
  <si>
    <t>Доходы от обр.деят по заочн.отд.</t>
  </si>
  <si>
    <t>Пенсионный фонд</t>
  </si>
  <si>
    <t>Налоги-трансп,аренда земли,  УСН</t>
  </si>
  <si>
    <t>Экология</t>
  </si>
  <si>
    <t>Прибыль-Убытки</t>
  </si>
  <si>
    <t>Тепловая энергия</t>
  </si>
  <si>
    <t>Обслуживание автотранспорта</t>
  </si>
  <si>
    <t>Проведение мероприятий</t>
  </si>
  <si>
    <t>Плановый доход и расход денежных средств в 2019-2020 г.</t>
  </si>
  <si>
    <t xml:space="preserve">5000*20дней </t>
  </si>
  <si>
    <t>Плановые расходы в 2019-2020 г.</t>
  </si>
  <si>
    <t>Медикаменты,медкомиссия</t>
  </si>
  <si>
    <t>Мебель в общежитие</t>
  </si>
  <si>
    <t>Инвентарь техникум</t>
  </si>
  <si>
    <t>Инвентарь общежитие</t>
  </si>
  <si>
    <t>Хозматериал к установке</t>
  </si>
  <si>
    <t>Элетроматериал</t>
  </si>
  <si>
    <t>Спортинвентарь</t>
  </si>
  <si>
    <t>Установка окон в общ и техн</t>
  </si>
  <si>
    <t>Техника бытовая, сплитсистемы</t>
  </si>
  <si>
    <t>Оснащение учебных кабинетов</t>
  </si>
  <si>
    <t>Ремонт в общежитие</t>
  </si>
  <si>
    <t>Ремонт в столовой</t>
  </si>
  <si>
    <t>Ремонт в техникуме (аудиторий)</t>
  </si>
  <si>
    <t>Изготовление документации в общ</t>
  </si>
  <si>
    <t>Плановая смета доходов и расходов на  2019-2020 учебный год.</t>
  </si>
  <si>
    <t>Возмещение за коммунальные услуги</t>
  </si>
  <si>
    <t>Столовая - изготовление навеса</t>
  </si>
  <si>
    <t>Гл.бухгалтер</t>
  </si>
  <si>
    <t>Плановый доход и расход денежных средств в 2019-2020 учебном году</t>
  </si>
  <si>
    <t xml:space="preserve">2000*169 студ, 5взрослых  </t>
  </si>
  <si>
    <t>1700*65*12</t>
  </si>
  <si>
    <t>80 чел*5000руб.</t>
  </si>
  <si>
    <t>13чел.*24000 руб.</t>
  </si>
  <si>
    <t>746 чел*34000руб.</t>
  </si>
  <si>
    <t>Показатели</t>
  </si>
  <si>
    <t>Наличие заемных средств на 01.09.2019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</si>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</sst>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2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0" fillId="0" borderId="1" xfId="0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2" fontId="9" fillId="2" borderId="1" xfId="0" applyNumberFormat="1" applyFont="1" applyFill="1" applyBorder="1"/>
    <xf numFmtId="2" fontId="10" fillId="0" borderId="1" xfId="0" applyNumberFormat="1" applyFont="1" applyBorder="1"/>
    <xf numFmtId="0" fontId="10" fillId="0" borderId="1" xfId="0" applyFont="1" applyBorder="1"/>
    <xf numFmtId="2" fontId="11" fillId="0" borderId="1" xfId="0" applyNumberFormat="1" applyFont="1" applyBorder="1"/>
    <xf numFmtId="2" fontId="11" fillId="2" borderId="1" xfId="0" applyNumberFormat="1" applyFont="1" applyFill="1" applyBorder="1"/>
    <xf numFmtId="0" fontId="11" fillId="0" borderId="1" xfId="0" applyFont="1" applyBorder="1"/>
    <xf numFmtId="2" fontId="8" fillId="2" borderId="1" xfId="0" applyNumberFormat="1" applyFont="1" applyFill="1" applyBorder="1"/>
    <xf numFmtId="2" fontId="12" fillId="0" borderId="1" xfId="0" applyNumberFormat="1" applyFont="1" applyBorder="1"/>
    <xf numFmtId="0" fontId="12" fillId="0" borderId="1" xfId="0" applyFont="1" applyBorder="1"/>
    <xf numFmtId="2" fontId="13" fillId="0" borderId="1" xfId="0" applyNumberFormat="1" applyFont="1" applyBorder="1"/>
    <xf numFmtId="2" fontId="13" fillId="2" borderId="1" xfId="0" applyNumberFormat="1" applyFont="1" applyFill="1" applyBorder="1"/>
    <xf numFmtId="0" fontId="14" fillId="2" borderId="1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/>
    <xf numFmtId="0" fontId="12" fillId="2" borderId="1" xfId="0" applyFont="1" applyFill="1" applyBorder="1"/>
    <xf numFmtId="2" fontId="12" fillId="2" borderId="1" xfId="0" applyNumberFormat="1" applyFont="1" applyFill="1" applyBorder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" fillId="0" borderId="0" xfId="0" applyFont="1" applyBorder="1"/>
    <xf numFmtId="0" fontId="11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0" fillId="2" borderId="1" xfId="0" applyFont="1" applyFill="1" applyBorder="1"/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/>
    <xf numFmtId="0" fontId="10" fillId="0" borderId="0" xfId="0" applyFont="1"/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7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1" applyFont="1" applyBorder="1" applyAlignment="1">
      <alignment horizontal="center"/>
    </xf>
    <xf numFmtId="0" fontId="3" fillId="0" borderId="0" xfId="0" applyFont="1"/>
    <xf numFmtId="164" fontId="7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2" fillId="0" borderId="0" xfId="1" applyFont="1"/>
    <xf numFmtId="0" fontId="7" fillId="0" borderId="1" xfId="0" applyFont="1" applyBorder="1" applyAlignment="1">
      <alignment horizontal="left"/>
    </xf>
    <xf numFmtId="164" fontId="7" fillId="0" borderId="1" xfId="1" applyFont="1" applyBorder="1" applyAlignment="1">
      <alignment horizontal="left"/>
    </xf>
    <xf numFmtId="0" fontId="0" fillId="0" borderId="3" xfId="0" applyBorder="1" applyAlignment="1">
      <alignment wrapText="1"/>
    </xf>
    <xf numFmtId="164" fontId="18" fillId="0" borderId="3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18" fillId="0" borderId="3" xfId="1" applyFont="1" applyBorder="1"/>
    <xf numFmtId="164" fontId="18" fillId="3" borderId="3" xfId="1" applyFont="1" applyFill="1" applyBorder="1"/>
    <xf numFmtId="164" fontId="2" fillId="0" borderId="3" xfId="1" applyFont="1" applyBorder="1"/>
    <xf numFmtId="164" fontId="4" fillId="3" borderId="1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0" fontId="20" fillId="0" borderId="0" xfId="0" applyFont="1"/>
    <xf numFmtId="164" fontId="4" fillId="3" borderId="1" xfId="1" applyFont="1" applyFill="1" applyBorder="1" applyAlignment="1">
      <alignment horizontal="left"/>
    </xf>
    <xf numFmtId="9" fontId="4" fillId="3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64" fontId="4" fillId="4" borderId="1" xfId="1" applyFont="1" applyFill="1" applyBorder="1" applyAlignment="1">
      <alignment horizontal="left"/>
    </xf>
    <xf numFmtId="164" fontId="4" fillId="4" borderId="1" xfId="1" applyFont="1" applyFill="1" applyBorder="1" applyAlignment="1">
      <alignment horizontal="center"/>
    </xf>
    <xf numFmtId="164" fontId="18" fillId="4" borderId="3" xfId="1" applyFont="1" applyFill="1" applyBorder="1"/>
    <xf numFmtId="0" fontId="7" fillId="4" borderId="1" xfId="0" applyFont="1" applyFill="1" applyBorder="1" applyAlignment="1">
      <alignment horizontal="left"/>
    </xf>
    <xf numFmtId="164" fontId="7" fillId="4" borderId="1" xfId="1" applyFont="1" applyFill="1" applyBorder="1" applyAlignment="1">
      <alignment horizontal="center"/>
    </xf>
    <xf numFmtId="164" fontId="7" fillId="4" borderId="1" xfId="1" applyFont="1" applyFill="1" applyBorder="1" applyAlignment="1">
      <alignment horizontal="left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0" xfId="1" applyFont="1"/>
    <xf numFmtId="164" fontId="7" fillId="0" borderId="1" xfId="1" applyFont="1" applyBorder="1"/>
    <xf numFmtId="0" fontId="4" fillId="0" borderId="1" xfId="0" applyFont="1" applyBorder="1" applyAlignment="1">
      <alignment wrapText="1"/>
    </xf>
    <xf numFmtId="164" fontId="5" fillId="0" borderId="1" xfId="1" applyFont="1" applyBorder="1" applyAlignment="1">
      <alignment horizontal="center"/>
    </xf>
    <xf numFmtId="164" fontId="7" fillId="3" borderId="1" xfId="1" applyFont="1" applyFill="1" applyBorder="1"/>
    <xf numFmtId="164" fontId="7" fillId="4" borderId="1" xfId="1" applyFont="1" applyFill="1" applyBorder="1"/>
    <xf numFmtId="164" fontId="4" fillId="0" borderId="1" xfId="1" applyFont="1" applyBorder="1"/>
    <xf numFmtId="164" fontId="5" fillId="0" borderId="1" xfId="1" applyFont="1" applyBorder="1"/>
    <xf numFmtId="0" fontId="5" fillId="0" borderId="0" xfId="0" applyFont="1" applyAlignment="1">
      <alignment wrapText="1"/>
    </xf>
    <xf numFmtId="0" fontId="17" fillId="0" borderId="0" xfId="0" applyFont="1" applyAlignment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/>
    <xf numFmtId="164" fontId="2" fillId="0" borderId="1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8"/>
  <sheetViews>
    <sheetView zoomScaleNormal="100" workbookViewId="0">
      <selection activeCell="C34" sqref="C34"/>
    </sheetView>
  </sheetViews>
  <sheetFormatPr defaultRowHeight="15" x14ac:dyDescent="0.25"/>
  <cols>
    <col min="1" max="1" width="1.5703125" customWidth="1"/>
    <col min="2" max="2" width="5" customWidth="1"/>
    <col min="3" max="3" width="34.7109375" customWidth="1"/>
    <col min="4" max="4" width="12.85546875" customWidth="1"/>
    <col min="5" max="5" width="9.85546875" customWidth="1"/>
    <col min="6" max="6" width="10.140625" customWidth="1"/>
    <col min="7" max="7" width="9" customWidth="1"/>
    <col min="9" max="9" width="10.42578125" customWidth="1"/>
  </cols>
  <sheetData>
    <row r="1" spans="2:10" ht="36.75" customHeight="1" x14ac:dyDescent="0.25">
      <c r="B1" s="41"/>
      <c r="C1" s="86" t="s">
        <v>15</v>
      </c>
      <c r="D1" s="87"/>
      <c r="E1" s="87"/>
      <c r="F1" s="41"/>
      <c r="G1" s="41"/>
    </row>
    <row r="2" spans="2:10" ht="26.25" customHeight="1" x14ac:dyDescent="0.3">
      <c r="B2" s="41"/>
      <c r="C2" s="47" t="s">
        <v>145</v>
      </c>
      <c r="D2" s="46"/>
      <c r="E2" s="46"/>
      <c r="F2" s="46"/>
      <c r="G2" s="41"/>
    </row>
    <row r="3" spans="2:10" ht="9" hidden="1" customHeight="1" x14ac:dyDescent="0.25">
      <c r="B3" s="41"/>
      <c r="C3" s="41"/>
      <c r="D3" s="41"/>
      <c r="E3" s="41"/>
      <c r="F3" s="41"/>
      <c r="G3" s="41"/>
    </row>
    <row r="4" spans="2:10" hidden="1" x14ac:dyDescent="0.25">
      <c r="B4" s="41"/>
      <c r="C4" s="41"/>
      <c r="D4" s="41"/>
      <c r="E4" s="41"/>
      <c r="F4" s="41"/>
      <c r="G4" s="41"/>
    </row>
    <row r="5" spans="2:10" ht="15.75" x14ac:dyDescent="0.25">
      <c r="B5" s="41"/>
      <c r="C5" s="88" t="s">
        <v>144</v>
      </c>
      <c r="D5" s="88"/>
      <c r="E5" s="89"/>
      <c r="F5" s="89"/>
      <c r="G5" s="45" t="s">
        <v>143</v>
      </c>
    </row>
    <row r="6" spans="2:10" ht="15.75" x14ac:dyDescent="0.25">
      <c r="B6" s="41"/>
      <c r="C6" s="44"/>
      <c r="D6" s="44"/>
      <c r="E6" s="43"/>
      <c r="F6" s="42"/>
      <c r="G6" s="41"/>
    </row>
    <row r="7" spans="2:10" ht="15.75" x14ac:dyDescent="0.25">
      <c r="B7" s="41"/>
      <c r="C7" s="44"/>
      <c r="D7" s="44"/>
      <c r="E7" s="43"/>
      <c r="F7" s="42"/>
      <c r="G7" s="41"/>
    </row>
    <row r="8" spans="2:10" ht="39" x14ac:dyDescent="0.25">
      <c r="B8" s="14" t="s">
        <v>142</v>
      </c>
      <c r="C8" s="40" t="s">
        <v>141</v>
      </c>
      <c r="D8" s="38" t="s">
        <v>140</v>
      </c>
      <c r="E8" s="39" t="s">
        <v>139</v>
      </c>
      <c r="F8" s="38" t="s">
        <v>138</v>
      </c>
      <c r="G8" s="38" t="s">
        <v>137</v>
      </c>
      <c r="H8" s="3"/>
      <c r="I8" s="4"/>
      <c r="J8" s="4"/>
    </row>
    <row r="9" spans="2:10" x14ac:dyDescent="0.25">
      <c r="B9" s="14"/>
      <c r="C9" s="17" t="s">
        <v>136</v>
      </c>
      <c r="D9" s="14"/>
      <c r="E9" s="37"/>
      <c r="F9" s="14"/>
      <c r="G9" s="14"/>
      <c r="H9" s="4"/>
      <c r="I9" s="4"/>
      <c r="J9" s="4"/>
    </row>
    <row r="10" spans="2:10" x14ac:dyDescent="0.25">
      <c r="B10" s="14">
        <v>1</v>
      </c>
      <c r="C10" s="20" t="s">
        <v>3</v>
      </c>
      <c r="D10" s="19">
        <v>1600</v>
      </c>
      <c r="E10" s="30"/>
      <c r="F10" s="20"/>
      <c r="G10" s="19">
        <v>1600</v>
      </c>
      <c r="H10" s="2"/>
      <c r="I10" s="4"/>
      <c r="J10" s="4"/>
    </row>
    <row r="11" spans="2:10" x14ac:dyDescent="0.25">
      <c r="B11" s="14"/>
      <c r="C11" s="17" t="s">
        <v>135</v>
      </c>
      <c r="D11" s="15">
        <f>SUM(D10:D10)</f>
        <v>1600</v>
      </c>
      <c r="E11" s="16"/>
      <c r="F11" s="17"/>
      <c r="G11" s="15">
        <f>SUM(G10)</f>
        <v>1600</v>
      </c>
      <c r="H11" s="2"/>
      <c r="I11" s="4"/>
      <c r="J11" s="4"/>
    </row>
    <row r="12" spans="2:10" x14ac:dyDescent="0.25">
      <c r="B12" s="14"/>
      <c r="C12" s="17" t="s">
        <v>134</v>
      </c>
      <c r="D12" s="17"/>
      <c r="E12" s="16"/>
      <c r="F12" s="17"/>
      <c r="G12" s="17"/>
      <c r="H12" s="2"/>
      <c r="I12" s="4"/>
      <c r="J12" s="4"/>
    </row>
    <row r="13" spans="2:10" x14ac:dyDescent="0.25">
      <c r="B13" s="14">
        <v>2</v>
      </c>
      <c r="C13" s="36" t="s">
        <v>133</v>
      </c>
      <c r="D13" s="19">
        <v>12832</v>
      </c>
      <c r="E13" s="30">
        <f t="shared" ref="E13:E18" si="0">D13</f>
        <v>12832</v>
      </c>
      <c r="F13" s="19"/>
      <c r="G13" s="20"/>
      <c r="H13" s="2"/>
      <c r="I13" s="4"/>
      <c r="J13" s="4"/>
    </row>
    <row r="14" spans="2:10" x14ac:dyDescent="0.25">
      <c r="B14" s="14">
        <v>3</v>
      </c>
      <c r="C14" s="36" t="s">
        <v>132</v>
      </c>
      <c r="D14" s="19">
        <v>5984</v>
      </c>
      <c r="E14" s="30">
        <f t="shared" si="0"/>
        <v>5984</v>
      </c>
      <c r="F14" s="19"/>
      <c r="G14" s="20"/>
      <c r="H14" s="2"/>
      <c r="I14" s="4"/>
      <c r="J14" s="4"/>
    </row>
    <row r="15" spans="2:10" x14ac:dyDescent="0.25">
      <c r="B15" s="14">
        <v>4</v>
      </c>
      <c r="C15" s="36" t="s">
        <v>131</v>
      </c>
      <c r="D15" s="19">
        <v>1098</v>
      </c>
      <c r="E15" s="30">
        <f t="shared" si="0"/>
        <v>1098</v>
      </c>
      <c r="F15" s="19"/>
      <c r="G15" s="20"/>
      <c r="H15" s="2"/>
      <c r="I15" s="4"/>
      <c r="J15" s="4"/>
    </row>
    <row r="16" spans="2:10" x14ac:dyDescent="0.25">
      <c r="B16" s="14">
        <v>5</v>
      </c>
      <c r="C16" s="36" t="s">
        <v>0</v>
      </c>
      <c r="D16" s="19">
        <v>980</v>
      </c>
      <c r="E16" s="30">
        <f t="shared" si="0"/>
        <v>980</v>
      </c>
      <c r="F16" s="19"/>
      <c r="G16" s="20"/>
      <c r="H16" s="2"/>
      <c r="I16" s="4"/>
      <c r="J16" s="4"/>
    </row>
    <row r="17" spans="2:10" x14ac:dyDescent="0.25">
      <c r="B17" s="14">
        <v>6</v>
      </c>
      <c r="C17" s="36" t="s">
        <v>1</v>
      </c>
      <c r="D17" s="19">
        <v>60</v>
      </c>
      <c r="E17" s="30">
        <f t="shared" si="0"/>
        <v>60</v>
      </c>
      <c r="F17" s="19"/>
      <c r="G17" s="20"/>
      <c r="H17" s="2"/>
      <c r="I17" s="4"/>
      <c r="J17" s="4"/>
    </row>
    <row r="18" spans="2:10" x14ac:dyDescent="0.25">
      <c r="B18" s="14">
        <v>7</v>
      </c>
      <c r="C18" s="36" t="s">
        <v>130</v>
      </c>
      <c r="D18" s="19">
        <v>168</v>
      </c>
      <c r="E18" s="30">
        <f t="shared" si="0"/>
        <v>168</v>
      </c>
      <c r="F18" s="19"/>
      <c r="G18" s="20"/>
      <c r="H18" s="2"/>
      <c r="I18" s="4"/>
      <c r="J18" s="4"/>
    </row>
    <row r="19" spans="2:10" x14ac:dyDescent="0.25">
      <c r="B19" s="14"/>
      <c r="C19" s="17" t="s">
        <v>129</v>
      </c>
      <c r="D19" s="15">
        <f>SUM(D13:D18)</f>
        <v>21122</v>
      </c>
      <c r="E19" s="16">
        <f>SUM(E13:E18)</f>
        <v>21122</v>
      </c>
      <c r="F19" s="15"/>
      <c r="G19" s="20"/>
      <c r="H19" s="2"/>
      <c r="I19" s="4"/>
      <c r="J19" s="4"/>
    </row>
    <row r="20" spans="2:10" x14ac:dyDescent="0.25">
      <c r="B20" s="14">
        <v>8</v>
      </c>
      <c r="C20" s="35" t="s">
        <v>3</v>
      </c>
      <c r="D20" s="19">
        <v>3600</v>
      </c>
      <c r="E20" s="30"/>
      <c r="F20" s="19">
        <v>3600</v>
      </c>
      <c r="G20" s="20"/>
      <c r="H20" s="2"/>
      <c r="I20" s="4"/>
      <c r="J20" s="4"/>
    </row>
    <row r="21" spans="2:10" x14ac:dyDescent="0.25">
      <c r="B21" s="14">
        <v>9</v>
      </c>
      <c r="C21" s="20" t="s">
        <v>2</v>
      </c>
      <c r="D21" s="19">
        <v>80</v>
      </c>
      <c r="E21" s="30">
        <v>80</v>
      </c>
      <c r="F21" s="19"/>
      <c r="G21" s="20"/>
      <c r="H21" s="2"/>
      <c r="I21" s="4"/>
      <c r="J21" s="4"/>
    </row>
    <row r="22" spans="2:10" x14ac:dyDescent="0.25">
      <c r="B22" s="14">
        <v>10</v>
      </c>
      <c r="C22" s="20" t="s">
        <v>4</v>
      </c>
      <c r="D22" s="19">
        <v>70</v>
      </c>
      <c r="E22" s="30">
        <v>70</v>
      </c>
      <c r="F22" s="19"/>
      <c r="G22" s="20"/>
      <c r="H22" s="2"/>
      <c r="I22" s="4"/>
      <c r="J22" s="4"/>
    </row>
    <row r="23" spans="2:10" x14ac:dyDescent="0.25">
      <c r="B23" s="14">
        <v>11</v>
      </c>
      <c r="C23" s="20" t="s">
        <v>128</v>
      </c>
      <c r="D23" s="19">
        <v>1300</v>
      </c>
      <c r="E23" s="30">
        <v>800</v>
      </c>
      <c r="F23" s="19">
        <v>500</v>
      </c>
      <c r="G23" s="20"/>
      <c r="H23" s="2"/>
      <c r="I23" s="4"/>
      <c r="J23" s="4"/>
    </row>
    <row r="24" spans="2:10" x14ac:dyDescent="0.25">
      <c r="B24" s="14"/>
      <c r="C24" s="17" t="s">
        <v>127</v>
      </c>
      <c r="D24" s="15">
        <f>SUM(D20:D23)</f>
        <v>5050</v>
      </c>
      <c r="E24" s="16">
        <f>SUM(E21:E23)</f>
        <v>950</v>
      </c>
      <c r="F24" s="15">
        <f>F23+F20</f>
        <v>4100</v>
      </c>
      <c r="G24" s="34"/>
      <c r="H24" s="2"/>
      <c r="I24" s="4"/>
      <c r="J24" s="4"/>
    </row>
    <row r="25" spans="2:10" x14ac:dyDescent="0.25">
      <c r="B25" s="14"/>
      <c r="C25" s="20"/>
      <c r="D25" s="20"/>
      <c r="E25" s="30"/>
      <c r="F25" s="19"/>
      <c r="G25" s="20"/>
      <c r="H25" s="2"/>
      <c r="I25" s="4"/>
      <c r="J25" s="4"/>
    </row>
    <row r="26" spans="2:10" x14ac:dyDescent="0.25">
      <c r="B26" s="14"/>
      <c r="C26" s="17" t="s">
        <v>126</v>
      </c>
      <c r="D26" s="15">
        <f>D11+D19+D24+D25</f>
        <v>27772</v>
      </c>
      <c r="E26" s="16">
        <f>E24+E19</f>
        <v>22072</v>
      </c>
      <c r="F26" s="15">
        <f>F24</f>
        <v>4100</v>
      </c>
      <c r="G26" s="15">
        <f>G11</f>
        <v>1600</v>
      </c>
      <c r="H26" s="2"/>
      <c r="I26" s="33"/>
      <c r="J26" s="33"/>
    </row>
    <row r="27" spans="2:10" x14ac:dyDescent="0.25">
      <c r="B27" s="14"/>
      <c r="C27" s="20"/>
      <c r="D27" s="20"/>
      <c r="E27" s="29"/>
      <c r="F27" s="20"/>
      <c r="G27" s="20"/>
      <c r="H27" s="2"/>
      <c r="I27" s="4"/>
      <c r="J27" s="4"/>
    </row>
    <row r="28" spans="2:10" x14ac:dyDescent="0.25">
      <c r="B28" s="14"/>
      <c r="C28" s="17" t="s">
        <v>125</v>
      </c>
      <c r="D28" s="31"/>
      <c r="E28" s="32"/>
      <c r="F28" s="31"/>
      <c r="G28" s="20"/>
      <c r="H28" s="2"/>
      <c r="I28" s="4"/>
      <c r="J28" s="4"/>
    </row>
    <row r="29" spans="2:10" x14ac:dyDescent="0.25">
      <c r="B29" s="14">
        <v>1</v>
      </c>
      <c r="C29" s="20" t="s">
        <v>124</v>
      </c>
      <c r="D29" s="19">
        <v>17050</v>
      </c>
      <c r="E29" s="30">
        <f>D29-F29-G29</f>
        <v>14760</v>
      </c>
      <c r="F29" s="19">
        <v>1740</v>
      </c>
      <c r="G29" s="19">
        <v>550</v>
      </c>
      <c r="H29" s="2"/>
      <c r="I29" s="4"/>
      <c r="J29" s="4"/>
    </row>
    <row r="30" spans="2:10" x14ac:dyDescent="0.25">
      <c r="B30" s="14">
        <v>2</v>
      </c>
      <c r="C30" s="20" t="s">
        <v>123</v>
      </c>
      <c r="D30" s="19">
        <f>D29*20%</f>
        <v>3410</v>
      </c>
      <c r="E30" s="30">
        <f>E29*20%</f>
        <v>2952</v>
      </c>
      <c r="F30" s="19">
        <f>F29*20%</f>
        <v>348</v>
      </c>
      <c r="G30" s="19">
        <f>G29*20%</f>
        <v>110</v>
      </c>
      <c r="H30" s="2"/>
      <c r="I30" s="4"/>
      <c r="J30" s="4"/>
    </row>
    <row r="31" spans="2:10" x14ac:dyDescent="0.25">
      <c r="B31" s="14">
        <v>3</v>
      </c>
      <c r="C31" s="20" t="s">
        <v>5</v>
      </c>
      <c r="D31" s="19">
        <f>D29*0.2%</f>
        <v>34.1</v>
      </c>
      <c r="E31" s="30">
        <f>E29*0.2%</f>
        <v>29.52</v>
      </c>
      <c r="F31" s="19">
        <f>F29*0.2%</f>
        <v>3.48</v>
      </c>
      <c r="G31" s="19">
        <f>G29*0.2%</f>
        <v>1.1000000000000001</v>
      </c>
      <c r="H31" s="2"/>
      <c r="I31" s="4"/>
      <c r="J31" s="4"/>
    </row>
    <row r="32" spans="2:10" x14ac:dyDescent="0.25">
      <c r="B32" s="14"/>
      <c r="C32" s="17" t="s">
        <v>122</v>
      </c>
      <c r="D32" s="15">
        <f>SUM(D29:D31)</f>
        <v>20494.099999999999</v>
      </c>
      <c r="E32" s="16">
        <f>SUM(E29:E31)</f>
        <v>17741.52</v>
      </c>
      <c r="F32" s="15">
        <f>SUM(F29:F31)</f>
        <v>2091.48</v>
      </c>
      <c r="G32" s="15">
        <f>SUM(G29:G31)</f>
        <v>661.1</v>
      </c>
      <c r="H32" s="2"/>
      <c r="I32" s="4"/>
      <c r="J32" s="4"/>
    </row>
    <row r="33" spans="2:10" x14ac:dyDescent="0.25">
      <c r="B33" s="14"/>
      <c r="C33" s="17" t="s">
        <v>121</v>
      </c>
      <c r="D33" s="20"/>
      <c r="E33" s="29"/>
      <c r="F33" s="20"/>
      <c r="G33" s="20"/>
      <c r="H33" s="2"/>
      <c r="I33" s="4"/>
      <c r="J33" s="4"/>
    </row>
    <row r="34" spans="2:10" x14ac:dyDescent="0.25">
      <c r="B34" s="14">
        <v>4</v>
      </c>
      <c r="C34" s="20" t="s">
        <v>120</v>
      </c>
      <c r="D34" s="19">
        <v>1300</v>
      </c>
      <c r="E34" s="18">
        <v>780</v>
      </c>
      <c r="F34" s="19">
        <f>D34-E34</f>
        <v>520</v>
      </c>
      <c r="G34" s="19">
        <v>0</v>
      </c>
      <c r="H34" s="2"/>
      <c r="I34" s="4"/>
      <c r="J34" s="4"/>
    </row>
    <row r="35" spans="2:10" x14ac:dyDescent="0.25">
      <c r="B35" s="14">
        <v>5</v>
      </c>
      <c r="C35" s="20" t="s">
        <v>119</v>
      </c>
      <c r="D35" s="19">
        <v>919</v>
      </c>
      <c r="E35" s="18">
        <v>164</v>
      </c>
      <c r="F35" s="19">
        <f>D35-E35</f>
        <v>755</v>
      </c>
      <c r="G35" s="19">
        <v>0</v>
      </c>
      <c r="H35" s="2"/>
      <c r="I35" s="4"/>
      <c r="J35" s="4"/>
    </row>
    <row r="36" spans="2:10" x14ac:dyDescent="0.25">
      <c r="B36" s="14">
        <v>6</v>
      </c>
      <c r="C36" s="20" t="s">
        <v>6</v>
      </c>
      <c r="D36" s="19">
        <v>1700</v>
      </c>
      <c r="E36" s="18">
        <v>980</v>
      </c>
      <c r="F36" s="19">
        <f>D36-E36</f>
        <v>720</v>
      </c>
      <c r="G36" s="19">
        <v>0</v>
      </c>
      <c r="H36" s="2"/>
      <c r="I36" s="4"/>
      <c r="J36" s="4"/>
    </row>
    <row r="37" spans="2:10" x14ac:dyDescent="0.25">
      <c r="B37" s="14">
        <v>7</v>
      </c>
      <c r="C37" s="20" t="s">
        <v>118</v>
      </c>
      <c r="D37" s="19">
        <v>630</v>
      </c>
      <c r="E37" s="18">
        <v>50</v>
      </c>
      <c r="F37" s="19">
        <v>420</v>
      </c>
      <c r="G37" s="19">
        <f>D37-E37-F37</f>
        <v>160</v>
      </c>
      <c r="H37" s="2"/>
      <c r="I37" s="4"/>
      <c r="J37" s="4"/>
    </row>
    <row r="38" spans="2:10" x14ac:dyDescent="0.25">
      <c r="B38" s="14">
        <v>8</v>
      </c>
      <c r="C38" s="20" t="s">
        <v>117</v>
      </c>
      <c r="D38" s="19">
        <v>55</v>
      </c>
      <c r="E38" s="18">
        <v>55</v>
      </c>
      <c r="F38" s="19">
        <v>0</v>
      </c>
      <c r="G38" s="19">
        <v>0</v>
      </c>
      <c r="H38" s="2"/>
      <c r="I38" s="4"/>
      <c r="J38" s="4"/>
    </row>
    <row r="39" spans="2:10" x14ac:dyDescent="0.25">
      <c r="B39" s="14">
        <v>9</v>
      </c>
      <c r="C39" s="20" t="s">
        <v>116</v>
      </c>
      <c r="D39" s="19">
        <v>58</v>
      </c>
      <c r="E39" s="18">
        <v>25</v>
      </c>
      <c r="F39" s="19">
        <v>33</v>
      </c>
      <c r="G39" s="19">
        <v>0</v>
      </c>
      <c r="H39" s="2"/>
      <c r="I39" s="4"/>
      <c r="J39" s="4"/>
    </row>
    <row r="40" spans="2:10" x14ac:dyDescent="0.25">
      <c r="B40" s="14">
        <v>10</v>
      </c>
      <c r="C40" s="20" t="s">
        <v>115</v>
      </c>
      <c r="D40" s="19">
        <v>0</v>
      </c>
      <c r="E40" s="18">
        <v>0</v>
      </c>
      <c r="F40" s="19">
        <v>0</v>
      </c>
      <c r="G40" s="19">
        <v>0</v>
      </c>
      <c r="H40" s="2"/>
      <c r="I40" s="4"/>
      <c r="J40" s="4"/>
    </row>
    <row r="41" spans="2:10" x14ac:dyDescent="0.25">
      <c r="B41" s="14">
        <v>11</v>
      </c>
      <c r="C41" s="20" t="s">
        <v>7</v>
      </c>
      <c r="D41" s="19">
        <v>70</v>
      </c>
      <c r="E41" s="18">
        <v>70</v>
      </c>
      <c r="F41" s="19">
        <v>0</v>
      </c>
      <c r="G41" s="19">
        <v>0</v>
      </c>
      <c r="H41" s="2"/>
      <c r="I41" s="4"/>
      <c r="J41" s="4"/>
    </row>
    <row r="42" spans="2:10" x14ac:dyDescent="0.25">
      <c r="B42" s="14">
        <v>12</v>
      </c>
      <c r="C42" s="20" t="s">
        <v>114</v>
      </c>
      <c r="D42" s="19">
        <v>130</v>
      </c>
      <c r="E42" s="18">
        <f>D42-F42</f>
        <v>45</v>
      </c>
      <c r="F42" s="19">
        <v>85</v>
      </c>
      <c r="G42" s="19">
        <v>0</v>
      </c>
      <c r="H42" s="2"/>
      <c r="I42" s="4"/>
      <c r="J42" s="4"/>
    </row>
    <row r="43" spans="2:10" x14ac:dyDescent="0.25">
      <c r="B43" s="14">
        <v>13</v>
      </c>
      <c r="C43" s="20" t="s">
        <v>113</v>
      </c>
      <c r="D43" s="19">
        <v>120</v>
      </c>
      <c r="E43" s="18">
        <f>D43-F43</f>
        <v>95</v>
      </c>
      <c r="F43" s="19">
        <v>25</v>
      </c>
      <c r="G43" s="19">
        <v>0</v>
      </c>
      <c r="H43" s="2"/>
      <c r="I43" s="4"/>
      <c r="J43" s="4"/>
    </row>
    <row r="44" spans="2:10" x14ac:dyDescent="0.25">
      <c r="B44" s="14"/>
      <c r="C44" s="17" t="s">
        <v>112</v>
      </c>
      <c r="D44" s="15">
        <f>SUM(D34:D43)</f>
        <v>4982</v>
      </c>
      <c r="E44" s="22">
        <f>SUM(E34:E43)</f>
        <v>2264</v>
      </c>
      <c r="F44" s="21">
        <f>SUM(F34:F43)</f>
        <v>2558</v>
      </c>
      <c r="G44" s="21">
        <f>SUM(G34:G43)</f>
        <v>160</v>
      </c>
      <c r="H44" s="2"/>
      <c r="I44" s="4"/>
      <c r="J44" s="4"/>
    </row>
    <row r="45" spans="2:10" x14ac:dyDescent="0.25">
      <c r="B45" s="14"/>
      <c r="C45" s="17" t="s">
        <v>111</v>
      </c>
      <c r="D45" s="20"/>
      <c r="E45" s="25"/>
      <c r="F45" s="20"/>
      <c r="G45" s="19"/>
      <c r="H45" s="2"/>
      <c r="I45" s="4"/>
      <c r="J45" s="4"/>
    </row>
    <row r="46" spans="2:10" x14ac:dyDescent="0.25">
      <c r="B46" s="14">
        <v>14</v>
      </c>
      <c r="C46" s="20" t="s">
        <v>110</v>
      </c>
      <c r="D46" s="19">
        <v>8</v>
      </c>
      <c r="E46" s="18">
        <v>0</v>
      </c>
      <c r="F46" s="19">
        <v>0</v>
      </c>
      <c r="G46" s="19">
        <v>8</v>
      </c>
      <c r="H46" s="2"/>
      <c r="I46" s="4"/>
      <c r="J46" s="4"/>
    </row>
    <row r="47" spans="2:10" x14ac:dyDescent="0.25">
      <c r="B47" s="14">
        <v>15</v>
      </c>
      <c r="C47" s="20" t="s">
        <v>109</v>
      </c>
      <c r="D47" s="19">
        <f>E47+F47</f>
        <v>389</v>
      </c>
      <c r="E47" s="18">
        <v>276</v>
      </c>
      <c r="F47" s="19">
        <v>113</v>
      </c>
      <c r="G47" s="19">
        <v>0</v>
      </c>
      <c r="H47" s="2"/>
      <c r="I47" s="4"/>
      <c r="J47" s="4"/>
    </row>
    <row r="48" spans="2:10" x14ac:dyDescent="0.25">
      <c r="B48" s="14">
        <v>16</v>
      </c>
      <c r="C48" s="20" t="s">
        <v>108</v>
      </c>
      <c r="D48" s="19">
        <v>10</v>
      </c>
      <c r="E48" s="18">
        <v>10</v>
      </c>
      <c r="F48" s="19">
        <v>0</v>
      </c>
      <c r="G48" s="19">
        <v>0</v>
      </c>
      <c r="H48" s="2"/>
      <c r="I48" s="4"/>
      <c r="J48" s="4"/>
    </row>
    <row r="49" spans="2:10" x14ac:dyDescent="0.25">
      <c r="B49" s="14">
        <v>17</v>
      </c>
      <c r="C49" s="20" t="s">
        <v>107</v>
      </c>
      <c r="D49" s="19">
        <v>250</v>
      </c>
      <c r="E49" s="18">
        <v>250</v>
      </c>
      <c r="F49" s="19">
        <v>0</v>
      </c>
      <c r="G49" s="19">
        <v>0</v>
      </c>
      <c r="H49" s="2"/>
      <c r="I49" s="4"/>
      <c r="J49" s="4"/>
    </row>
    <row r="50" spans="2:10" x14ac:dyDescent="0.25">
      <c r="B50" s="14">
        <v>18</v>
      </c>
      <c r="C50" s="20" t="s">
        <v>106</v>
      </c>
      <c r="D50" s="19">
        <v>0</v>
      </c>
      <c r="E50" s="18">
        <v>0</v>
      </c>
      <c r="F50" s="19">
        <v>0</v>
      </c>
      <c r="G50" s="19">
        <f>D50-F50-E50</f>
        <v>0</v>
      </c>
      <c r="H50" s="2"/>
      <c r="I50" s="4"/>
      <c r="J50" s="4"/>
    </row>
    <row r="51" spans="2:10" x14ac:dyDescent="0.25">
      <c r="B51" s="14"/>
      <c r="C51" s="17" t="s">
        <v>105</v>
      </c>
      <c r="D51" s="15">
        <f>SUM(D46:D50)</f>
        <v>657</v>
      </c>
      <c r="E51" s="22">
        <f>SUM(E46:E50)</f>
        <v>536</v>
      </c>
      <c r="F51" s="15">
        <f>SUM(F46:F50)</f>
        <v>113</v>
      </c>
      <c r="G51" s="15">
        <f>SUM(G46:G50)</f>
        <v>8</v>
      </c>
      <c r="H51" s="2"/>
      <c r="I51" s="4"/>
      <c r="J51" s="4"/>
    </row>
    <row r="52" spans="2:10" x14ac:dyDescent="0.25">
      <c r="B52" s="14"/>
      <c r="C52" s="17" t="s">
        <v>104</v>
      </c>
      <c r="D52" s="20"/>
      <c r="E52" s="25"/>
      <c r="F52" s="20"/>
      <c r="G52" s="20"/>
      <c r="H52" s="2"/>
      <c r="I52" s="4"/>
      <c r="J52" s="4"/>
    </row>
    <row r="53" spans="2:10" x14ac:dyDescent="0.25">
      <c r="B53" s="14">
        <v>19</v>
      </c>
      <c r="C53" s="20" t="s">
        <v>103</v>
      </c>
      <c r="D53" s="19">
        <v>300</v>
      </c>
      <c r="E53" s="18">
        <f>D53-F53-G53</f>
        <v>300</v>
      </c>
      <c r="F53" s="19">
        <v>0</v>
      </c>
      <c r="G53" s="19">
        <v>0</v>
      </c>
      <c r="H53" s="2"/>
      <c r="I53" s="4"/>
      <c r="J53" s="4"/>
    </row>
    <row r="54" spans="2:10" x14ac:dyDescent="0.25">
      <c r="B54" s="14">
        <v>20</v>
      </c>
      <c r="C54" s="20" t="s">
        <v>102</v>
      </c>
      <c r="D54" s="19">
        <v>28</v>
      </c>
      <c r="E54" s="18">
        <v>28</v>
      </c>
      <c r="F54" s="10">
        <v>0</v>
      </c>
      <c r="G54" s="10">
        <v>0</v>
      </c>
      <c r="H54" s="2"/>
      <c r="I54" s="4"/>
      <c r="J54" s="4"/>
    </row>
    <row r="55" spans="2:10" x14ac:dyDescent="0.25">
      <c r="B55" s="14">
        <v>21</v>
      </c>
      <c r="C55" s="20" t="s">
        <v>101</v>
      </c>
      <c r="D55" s="19">
        <v>45</v>
      </c>
      <c r="E55" s="18">
        <v>45</v>
      </c>
      <c r="F55" s="10">
        <v>0</v>
      </c>
      <c r="G55" s="10">
        <v>0</v>
      </c>
      <c r="H55" s="2"/>
      <c r="I55" s="4"/>
      <c r="J55" s="4"/>
    </row>
    <row r="56" spans="2:10" x14ac:dyDescent="0.25">
      <c r="B56" s="14">
        <v>22</v>
      </c>
      <c r="C56" s="20" t="s">
        <v>100</v>
      </c>
      <c r="D56" s="19">
        <v>60</v>
      </c>
      <c r="E56" s="18">
        <v>60</v>
      </c>
      <c r="F56" s="10">
        <v>0</v>
      </c>
      <c r="G56" s="10">
        <v>0</v>
      </c>
      <c r="H56" s="2"/>
      <c r="I56" s="4"/>
      <c r="J56" s="4"/>
    </row>
    <row r="57" spans="2:10" x14ac:dyDescent="0.25">
      <c r="B57" s="14"/>
      <c r="C57" s="17" t="s">
        <v>99</v>
      </c>
      <c r="D57" s="15">
        <f>SUM(D53:D56)</f>
        <v>433</v>
      </c>
      <c r="E57" s="22">
        <f>SUM(E53:E56)</f>
        <v>433</v>
      </c>
      <c r="F57" s="21">
        <f>SUM(F53:F56)</f>
        <v>0</v>
      </c>
      <c r="G57" s="10">
        <f>SUM(G53:G56)</f>
        <v>0</v>
      </c>
      <c r="H57" s="2"/>
      <c r="I57" s="4"/>
      <c r="J57" s="4"/>
    </row>
    <row r="58" spans="2:10" x14ac:dyDescent="0.25">
      <c r="B58" s="14"/>
      <c r="C58" s="17" t="s">
        <v>98</v>
      </c>
      <c r="D58" s="20"/>
      <c r="E58" s="18"/>
      <c r="F58" s="10"/>
      <c r="G58" s="10"/>
      <c r="H58" s="2"/>
      <c r="I58" s="4"/>
      <c r="J58" s="4"/>
    </row>
    <row r="59" spans="2:10" x14ac:dyDescent="0.25">
      <c r="B59" s="14">
        <v>23</v>
      </c>
      <c r="C59" s="20" t="s">
        <v>8</v>
      </c>
      <c r="D59" s="19">
        <v>160</v>
      </c>
      <c r="E59" s="18">
        <v>160</v>
      </c>
      <c r="F59" s="10">
        <v>0</v>
      </c>
      <c r="G59" s="10">
        <v>0</v>
      </c>
      <c r="H59" s="2"/>
      <c r="I59" s="4"/>
      <c r="J59" s="4"/>
    </row>
    <row r="60" spans="2:10" x14ac:dyDescent="0.25">
      <c r="B60" s="14">
        <v>24</v>
      </c>
      <c r="C60" s="20" t="s">
        <v>97</v>
      </c>
      <c r="D60" s="19">
        <v>30</v>
      </c>
      <c r="E60" s="18">
        <v>30</v>
      </c>
      <c r="F60" s="10">
        <v>0</v>
      </c>
      <c r="G60" s="10">
        <v>0</v>
      </c>
      <c r="H60" s="2"/>
      <c r="I60" s="4"/>
      <c r="J60" s="4"/>
    </row>
    <row r="61" spans="2:10" x14ac:dyDescent="0.25">
      <c r="B61" s="14">
        <v>25</v>
      </c>
      <c r="C61" s="20" t="s">
        <v>96</v>
      </c>
      <c r="D61" s="19">
        <v>35</v>
      </c>
      <c r="E61" s="18">
        <v>35</v>
      </c>
      <c r="F61" s="10">
        <v>0</v>
      </c>
      <c r="G61" s="10">
        <v>0</v>
      </c>
      <c r="H61" s="2"/>
      <c r="I61" s="4"/>
      <c r="J61" s="4"/>
    </row>
    <row r="62" spans="2:10" x14ac:dyDescent="0.25">
      <c r="B62" s="14">
        <v>26</v>
      </c>
      <c r="C62" s="20" t="s">
        <v>9</v>
      </c>
      <c r="D62" s="19">
        <v>25</v>
      </c>
      <c r="E62" s="18">
        <v>0</v>
      </c>
      <c r="F62" s="19">
        <v>20</v>
      </c>
      <c r="G62" s="19">
        <v>5</v>
      </c>
      <c r="H62" s="2"/>
      <c r="I62" s="4"/>
      <c r="J62" s="4"/>
    </row>
    <row r="63" spans="2:10" x14ac:dyDescent="0.25">
      <c r="B63" s="14">
        <v>27</v>
      </c>
      <c r="C63" s="20" t="s">
        <v>95</v>
      </c>
      <c r="D63" s="19">
        <v>130</v>
      </c>
      <c r="E63" s="18">
        <f>D63-F63-G63</f>
        <v>124</v>
      </c>
      <c r="F63" s="10">
        <v>5</v>
      </c>
      <c r="G63" s="10">
        <v>1</v>
      </c>
      <c r="H63" s="2"/>
      <c r="I63" s="4"/>
      <c r="J63" s="4"/>
    </row>
    <row r="64" spans="2:10" x14ac:dyDescent="0.25">
      <c r="B64" s="14">
        <v>28</v>
      </c>
      <c r="C64" s="20" t="s">
        <v>11</v>
      </c>
      <c r="D64" s="19">
        <v>200</v>
      </c>
      <c r="E64" s="18">
        <f>D64-F64-G64</f>
        <v>154</v>
      </c>
      <c r="F64" s="10">
        <v>40</v>
      </c>
      <c r="G64" s="10">
        <v>6</v>
      </c>
      <c r="H64" s="2"/>
      <c r="I64" s="4"/>
      <c r="J64" s="4"/>
    </row>
    <row r="65" spans="2:10" x14ac:dyDescent="0.25">
      <c r="B65" s="14">
        <v>29</v>
      </c>
      <c r="C65" s="20" t="s">
        <v>14</v>
      </c>
      <c r="D65" s="19">
        <v>20</v>
      </c>
      <c r="E65" s="18">
        <v>20</v>
      </c>
      <c r="F65" s="10">
        <v>0</v>
      </c>
      <c r="G65" s="10">
        <v>0</v>
      </c>
      <c r="H65" s="2"/>
      <c r="I65" s="4"/>
      <c r="J65" s="4"/>
    </row>
    <row r="66" spans="2:10" x14ac:dyDescent="0.25">
      <c r="B66" s="14">
        <v>30</v>
      </c>
      <c r="C66" s="20" t="s">
        <v>94</v>
      </c>
      <c r="D66" s="19">
        <v>40</v>
      </c>
      <c r="E66" s="18">
        <v>40</v>
      </c>
      <c r="F66" s="10">
        <v>0</v>
      </c>
      <c r="G66" s="10">
        <v>0</v>
      </c>
      <c r="H66" s="2"/>
      <c r="I66" s="4"/>
      <c r="J66" s="4"/>
    </row>
    <row r="67" spans="2:10" x14ac:dyDescent="0.25">
      <c r="B67" s="14">
        <v>31</v>
      </c>
      <c r="C67" s="20" t="s">
        <v>93</v>
      </c>
      <c r="D67" s="19">
        <v>5</v>
      </c>
      <c r="E67" s="18">
        <v>3</v>
      </c>
      <c r="F67" s="10">
        <v>2</v>
      </c>
      <c r="G67" s="10">
        <v>0</v>
      </c>
      <c r="H67" s="2"/>
      <c r="I67" s="4"/>
      <c r="J67" s="4"/>
    </row>
    <row r="68" spans="2:10" x14ac:dyDescent="0.25">
      <c r="B68" s="14">
        <v>32</v>
      </c>
      <c r="C68" s="20" t="s">
        <v>92</v>
      </c>
      <c r="D68" s="19">
        <v>560</v>
      </c>
      <c r="E68" s="18">
        <v>20</v>
      </c>
      <c r="F68" s="10">
        <v>540</v>
      </c>
      <c r="G68" s="10">
        <v>0</v>
      </c>
      <c r="H68" s="2"/>
      <c r="I68" s="4"/>
      <c r="J68" s="4"/>
    </row>
    <row r="69" spans="2:10" x14ac:dyDescent="0.25">
      <c r="B69" s="14">
        <v>33</v>
      </c>
      <c r="C69" s="20" t="s">
        <v>91</v>
      </c>
      <c r="D69" s="19">
        <v>30</v>
      </c>
      <c r="E69" s="18">
        <v>27</v>
      </c>
      <c r="F69" s="10">
        <v>3</v>
      </c>
      <c r="G69" s="10">
        <v>0</v>
      </c>
      <c r="H69" s="2"/>
      <c r="I69" s="4"/>
      <c r="J69" s="4"/>
    </row>
    <row r="70" spans="2:10" x14ac:dyDescent="0.25">
      <c r="B70" s="14">
        <v>34</v>
      </c>
      <c r="C70" s="20" t="s">
        <v>90</v>
      </c>
      <c r="D70" s="19">
        <v>15</v>
      </c>
      <c r="E70" s="18">
        <v>15</v>
      </c>
      <c r="F70" s="10">
        <v>0</v>
      </c>
      <c r="G70" s="10">
        <v>0</v>
      </c>
      <c r="H70" s="2"/>
      <c r="I70" s="4"/>
      <c r="J70" s="4"/>
    </row>
    <row r="71" spans="2:10" x14ac:dyDescent="0.25">
      <c r="B71" s="14"/>
      <c r="C71" s="17" t="s">
        <v>89</v>
      </c>
      <c r="D71" s="15">
        <f>SUM(D59:D70)</f>
        <v>1250</v>
      </c>
      <c r="E71" s="22">
        <f>SUM(E59:E70)</f>
        <v>628</v>
      </c>
      <c r="F71" s="21">
        <f>SUM(F59:F70)</f>
        <v>610</v>
      </c>
      <c r="G71" s="21">
        <f>SUM(G59:G70)</f>
        <v>12</v>
      </c>
      <c r="H71" s="2"/>
      <c r="I71" s="4"/>
      <c r="J71" s="4"/>
    </row>
    <row r="72" spans="2:10" x14ac:dyDescent="0.25">
      <c r="B72" s="14"/>
      <c r="C72" s="17" t="s">
        <v>88</v>
      </c>
      <c r="D72" s="20"/>
      <c r="E72" s="23"/>
      <c r="F72" s="20"/>
      <c r="G72" s="19"/>
      <c r="H72" s="2"/>
      <c r="I72" s="4"/>
      <c r="J72" s="4"/>
    </row>
    <row r="73" spans="2:10" x14ac:dyDescent="0.25">
      <c r="B73" s="14">
        <v>35</v>
      </c>
      <c r="C73" s="20" t="s">
        <v>87</v>
      </c>
      <c r="D73" s="28">
        <v>66</v>
      </c>
      <c r="E73" s="18">
        <v>66</v>
      </c>
      <c r="F73" s="10">
        <v>0</v>
      </c>
      <c r="G73" s="10">
        <v>0</v>
      </c>
      <c r="H73" s="2"/>
      <c r="I73" s="4"/>
      <c r="J73" s="4"/>
    </row>
    <row r="74" spans="2:10" x14ac:dyDescent="0.25">
      <c r="B74" s="14">
        <v>36</v>
      </c>
      <c r="C74" s="20" t="s">
        <v>86</v>
      </c>
      <c r="D74" s="19">
        <v>0</v>
      </c>
      <c r="E74" s="18">
        <v>0</v>
      </c>
      <c r="F74" s="10">
        <v>0</v>
      </c>
      <c r="G74" s="10">
        <v>0</v>
      </c>
      <c r="H74" s="2"/>
      <c r="I74" s="4"/>
      <c r="J74" s="4"/>
    </row>
    <row r="75" spans="2:10" x14ac:dyDescent="0.25">
      <c r="B75" s="14">
        <v>37</v>
      </c>
      <c r="C75" s="20" t="s">
        <v>85</v>
      </c>
      <c r="D75" s="19">
        <v>80</v>
      </c>
      <c r="E75" s="18">
        <v>80</v>
      </c>
      <c r="F75" s="10">
        <v>0</v>
      </c>
      <c r="G75" s="10">
        <v>0</v>
      </c>
      <c r="H75" s="2"/>
      <c r="I75" s="4"/>
      <c r="J75" s="4"/>
    </row>
    <row r="76" spans="2:10" x14ac:dyDescent="0.25">
      <c r="B76" s="14">
        <v>38</v>
      </c>
      <c r="C76" s="20" t="s">
        <v>84</v>
      </c>
      <c r="D76" s="19">
        <v>130</v>
      </c>
      <c r="E76" s="18">
        <v>130</v>
      </c>
      <c r="F76" s="10">
        <v>0</v>
      </c>
      <c r="G76" s="10">
        <v>0</v>
      </c>
      <c r="H76" s="2"/>
      <c r="I76" s="4"/>
      <c r="J76" s="4"/>
    </row>
    <row r="77" spans="2:10" x14ac:dyDescent="0.25">
      <c r="B77" s="14">
        <v>39</v>
      </c>
      <c r="C77" s="20" t="s">
        <v>10</v>
      </c>
      <c r="D77" s="19">
        <v>32</v>
      </c>
      <c r="E77" s="18">
        <v>32</v>
      </c>
      <c r="F77" s="10">
        <v>0</v>
      </c>
      <c r="G77" s="10">
        <v>0</v>
      </c>
      <c r="H77" s="2"/>
      <c r="I77" s="4"/>
      <c r="J77" s="4"/>
    </row>
    <row r="78" spans="2:10" x14ac:dyDescent="0.25">
      <c r="B78" s="14">
        <v>40</v>
      </c>
      <c r="C78" s="20" t="s">
        <v>83</v>
      </c>
      <c r="D78" s="19">
        <v>10</v>
      </c>
      <c r="E78" s="18">
        <v>10</v>
      </c>
      <c r="F78" s="10">
        <v>0</v>
      </c>
      <c r="G78" s="10">
        <v>0</v>
      </c>
      <c r="H78" s="2"/>
      <c r="I78" s="4"/>
      <c r="J78" s="4"/>
    </row>
    <row r="79" spans="2:10" x14ac:dyDescent="0.25">
      <c r="B79" s="14">
        <v>41</v>
      </c>
      <c r="C79" s="20" t="s">
        <v>82</v>
      </c>
      <c r="D79" s="28">
        <v>120</v>
      </c>
      <c r="E79" s="18">
        <v>120</v>
      </c>
      <c r="F79" s="10">
        <v>0</v>
      </c>
      <c r="G79" s="10">
        <v>0</v>
      </c>
      <c r="H79" s="2"/>
    </row>
    <row r="80" spans="2:10" ht="21" customHeight="1" x14ac:dyDescent="0.25">
      <c r="B80" s="14">
        <v>42</v>
      </c>
      <c r="C80" s="27" t="s">
        <v>81</v>
      </c>
      <c r="D80" s="19">
        <v>90</v>
      </c>
      <c r="E80" s="18">
        <v>90</v>
      </c>
      <c r="F80" s="10">
        <v>0</v>
      </c>
      <c r="G80" s="10">
        <v>0</v>
      </c>
      <c r="H80" s="2"/>
    </row>
    <row r="81" spans="2:8" x14ac:dyDescent="0.25">
      <c r="B81" s="14">
        <v>43</v>
      </c>
      <c r="C81" s="20" t="s">
        <v>80</v>
      </c>
      <c r="D81" s="19">
        <v>25</v>
      </c>
      <c r="E81" s="18">
        <v>25</v>
      </c>
      <c r="F81" s="10">
        <v>0</v>
      </c>
      <c r="G81" s="10">
        <v>0</v>
      </c>
      <c r="H81" s="2"/>
    </row>
    <row r="82" spans="2:8" x14ac:dyDescent="0.25">
      <c r="B82" s="14">
        <v>44</v>
      </c>
      <c r="C82" s="20" t="s">
        <v>79</v>
      </c>
      <c r="D82" s="19">
        <v>25</v>
      </c>
      <c r="E82" s="18">
        <v>25</v>
      </c>
      <c r="F82" s="10">
        <v>0</v>
      </c>
      <c r="G82" s="10">
        <v>0</v>
      </c>
      <c r="H82" s="2"/>
    </row>
    <row r="83" spans="2:8" x14ac:dyDescent="0.25">
      <c r="B83" s="14">
        <v>45</v>
      </c>
      <c r="C83" s="20" t="s">
        <v>78</v>
      </c>
      <c r="D83" s="19">
        <v>17</v>
      </c>
      <c r="E83" s="18">
        <v>17</v>
      </c>
      <c r="F83" s="10">
        <v>0</v>
      </c>
      <c r="G83" s="10">
        <v>0</v>
      </c>
      <c r="H83" s="2"/>
    </row>
    <row r="84" spans="2:8" ht="18" customHeight="1" x14ac:dyDescent="0.25">
      <c r="B84" s="14">
        <v>46</v>
      </c>
      <c r="C84" s="20" t="s">
        <v>77</v>
      </c>
      <c r="D84" s="19">
        <v>0</v>
      </c>
      <c r="E84" s="18">
        <v>0</v>
      </c>
      <c r="F84" s="10">
        <v>0</v>
      </c>
      <c r="G84" s="10">
        <v>0</v>
      </c>
      <c r="H84" s="2"/>
    </row>
    <row r="85" spans="2:8" x14ac:dyDescent="0.25">
      <c r="B85" s="14"/>
      <c r="C85" s="17" t="s">
        <v>76</v>
      </c>
      <c r="D85" s="15">
        <f>SUM(D73:D84)</f>
        <v>595</v>
      </c>
      <c r="E85" s="22">
        <f>SUM(E73:E84)</f>
        <v>595</v>
      </c>
      <c r="F85" s="21">
        <f>SUM(F73:F84)</f>
        <v>0</v>
      </c>
      <c r="G85" s="21">
        <f>SUM(G73:G84)</f>
        <v>0</v>
      </c>
      <c r="H85" s="2"/>
    </row>
    <row r="86" spans="2:8" x14ac:dyDescent="0.25">
      <c r="B86" s="14"/>
      <c r="C86" s="20"/>
      <c r="D86" s="20"/>
      <c r="E86" s="25"/>
      <c r="F86" s="24"/>
      <c r="G86" s="19"/>
      <c r="H86" s="2"/>
    </row>
    <row r="87" spans="2:8" x14ac:dyDescent="0.25">
      <c r="B87" s="14"/>
      <c r="C87" s="26" t="s">
        <v>75</v>
      </c>
      <c r="D87" s="20"/>
      <c r="E87" s="25"/>
      <c r="F87" s="24"/>
      <c r="G87" s="19"/>
      <c r="H87" s="2"/>
    </row>
    <row r="88" spans="2:8" x14ac:dyDescent="0.25">
      <c r="B88" s="14">
        <v>47</v>
      </c>
      <c r="C88" s="20" t="s">
        <v>74</v>
      </c>
      <c r="D88" s="20"/>
      <c r="E88" s="23"/>
      <c r="F88" s="20"/>
      <c r="G88" s="19"/>
      <c r="H88" s="2"/>
    </row>
    <row r="89" spans="2:8" x14ac:dyDescent="0.25">
      <c r="B89" s="14">
        <v>48</v>
      </c>
      <c r="C89" s="20" t="s">
        <v>73</v>
      </c>
      <c r="D89" s="19">
        <v>25</v>
      </c>
      <c r="E89" s="18">
        <v>25</v>
      </c>
      <c r="F89" s="10">
        <v>0</v>
      </c>
      <c r="G89" s="10">
        <v>0</v>
      </c>
      <c r="H89" s="2"/>
    </row>
    <row r="90" spans="2:8" x14ac:dyDescent="0.25">
      <c r="B90" s="14">
        <v>49</v>
      </c>
      <c r="C90" s="20" t="s">
        <v>72</v>
      </c>
      <c r="D90" s="19">
        <v>30</v>
      </c>
      <c r="E90" s="18">
        <v>30</v>
      </c>
      <c r="F90" s="10">
        <v>0</v>
      </c>
      <c r="G90" s="10">
        <v>0</v>
      </c>
      <c r="H90" s="2"/>
    </row>
    <row r="91" spans="2:8" x14ac:dyDescent="0.25">
      <c r="B91" s="14">
        <v>50</v>
      </c>
      <c r="C91" s="20" t="s">
        <v>71</v>
      </c>
      <c r="D91" s="19">
        <v>0</v>
      </c>
      <c r="E91" s="18">
        <v>0</v>
      </c>
      <c r="F91" s="10">
        <v>0</v>
      </c>
      <c r="G91" s="10">
        <v>0</v>
      </c>
      <c r="H91" s="2"/>
    </row>
    <row r="92" spans="2:8" x14ac:dyDescent="0.25">
      <c r="B92" s="14"/>
      <c r="C92" s="17" t="s">
        <v>70</v>
      </c>
      <c r="D92" s="15">
        <f>SUM(D89:D91)</f>
        <v>55</v>
      </c>
      <c r="E92" s="22">
        <f>SUM(E89:E91)</f>
        <v>55</v>
      </c>
      <c r="F92" s="21">
        <f>SUM(F89:F91)</f>
        <v>0</v>
      </c>
      <c r="G92" s="21">
        <f>SUM(G89:G91)</f>
        <v>0</v>
      </c>
      <c r="H92" s="2"/>
    </row>
    <row r="93" spans="2:8" x14ac:dyDescent="0.25">
      <c r="B93" s="14">
        <v>51</v>
      </c>
      <c r="C93" s="20" t="s">
        <v>69</v>
      </c>
      <c r="D93" s="19">
        <v>15</v>
      </c>
      <c r="E93" s="18">
        <v>15</v>
      </c>
      <c r="F93" s="10">
        <v>0</v>
      </c>
      <c r="G93" s="10">
        <v>0</v>
      </c>
      <c r="H93" s="2"/>
    </row>
    <row r="94" spans="2:8" x14ac:dyDescent="0.25">
      <c r="B94" s="14">
        <v>52</v>
      </c>
      <c r="C94" s="20" t="s">
        <v>68</v>
      </c>
      <c r="D94" s="19">
        <v>6</v>
      </c>
      <c r="E94" s="18">
        <v>0</v>
      </c>
      <c r="F94" s="10">
        <v>6</v>
      </c>
      <c r="G94" s="10">
        <v>0</v>
      </c>
      <c r="H94" s="2"/>
    </row>
    <row r="95" spans="2:8" x14ac:dyDescent="0.25">
      <c r="B95" s="14">
        <v>53</v>
      </c>
      <c r="C95" s="20" t="s">
        <v>67</v>
      </c>
      <c r="D95" s="19">
        <v>18</v>
      </c>
      <c r="E95" s="18">
        <v>18</v>
      </c>
      <c r="F95" s="10">
        <v>0</v>
      </c>
      <c r="G95" s="10">
        <v>0</v>
      </c>
      <c r="H95" s="2"/>
    </row>
    <row r="96" spans="2:8" x14ac:dyDescent="0.25">
      <c r="B96" s="14">
        <v>54</v>
      </c>
      <c r="C96" s="20" t="s">
        <v>66</v>
      </c>
      <c r="D96" s="19">
        <v>0</v>
      </c>
      <c r="E96" s="18">
        <v>0</v>
      </c>
      <c r="F96" s="10">
        <v>0</v>
      </c>
      <c r="G96" s="10">
        <v>0</v>
      </c>
      <c r="H96" s="2"/>
    </row>
    <row r="97" spans="2:8" x14ac:dyDescent="0.25">
      <c r="B97" s="14">
        <v>55</v>
      </c>
      <c r="C97" s="20" t="s">
        <v>13</v>
      </c>
      <c r="D97" s="19">
        <v>10</v>
      </c>
      <c r="E97" s="18">
        <v>5</v>
      </c>
      <c r="F97" s="10">
        <v>3</v>
      </c>
      <c r="G97" s="10">
        <v>2</v>
      </c>
      <c r="H97" s="2"/>
    </row>
    <row r="98" spans="2:8" x14ac:dyDescent="0.25">
      <c r="B98" s="14"/>
      <c r="C98" s="17" t="s">
        <v>65</v>
      </c>
      <c r="D98" s="15">
        <f>SUM(D93:D97)</f>
        <v>49</v>
      </c>
      <c r="E98" s="22">
        <f>SUM(E93:E97)</f>
        <v>38</v>
      </c>
      <c r="F98" s="21">
        <f>SUM(F93:F97)</f>
        <v>9</v>
      </c>
      <c r="G98" s="21">
        <f>SUM(G93:G97)</f>
        <v>2</v>
      </c>
      <c r="H98" s="2"/>
    </row>
    <row r="99" spans="2:8" x14ac:dyDescent="0.25">
      <c r="B99" s="14"/>
      <c r="C99" s="20"/>
      <c r="D99" s="19"/>
      <c r="E99" s="18"/>
      <c r="F99" s="10"/>
      <c r="G99" s="10"/>
      <c r="H99" s="2"/>
    </row>
    <row r="100" spans="2:8" x14ac:dyDescent="0.25">
      <c r="B100" s="14"/>
      <c r="C100" s="17" t="s">
        <v>64</v>
      </c>
      <c r="D100" s="17"/>
      <c r="E100" s="22"/>
      <c r="F100" s="21"/>
      <c r="G100" s="10"/>
      <c r="H100" s="2"/>
    </row>
    <row r="101" spans="2:8" ht="19.5" customHeight="1" x14ac:dyDescent="0.25">
      <c r="B101" s="14">
        <v>56</v>
      </c>
      <c r="C101" s="20" t="s">
        <v>63</v>
      </c>
      <c r="D101" s="19">
        <v>45</v>
      </c>
      <c r="E101" s="18">
        <v>45</v>
      </c>
      <c r="F101" s="10">
        <v>0</v>
      </c>
      <c r="G101" s="10">
        <v>0</v>
      </c>
      <c r="H101" s="2"/>
    </row>
    <row r="102" spans="2:8" x14ac:dyDescent="0.25">
      <c r="B102" s="14">
        <v>57</v>
      </c>
      <c r="C102" s="20" t="s">
        <v>62</v>
      </c>
      <c r="D102" s="19">
        <v>20</v>
      </c>
      <c r="E102" s="18">
        <v>0</v>
      </c>
      <c r="F102" s="10">
        <v>20</v>
      </c>
      <c r="G102" s="10">
        <v>0</v>
      </c>
      <c r="H102" s="2"/>
    </row>
    <row r="103" spans="2:8" x14ac:dyDescent="0.25">
      <c r="B103" s="14"/>
      <c r="C103" s="17" t="s">
        <v>61</v>
      </c>
      <c r="D103" s="15">
        <f>SUM(D101:D102)</f>
        <v>65</v>
      </c>
      <c r="E103" s="22">
        <f>SUM(E101:E102)</f>
        <v>45</v>
      </c>
      <c r="F103" s="21">
        <f>SUM(F101:F102)</f>
        <v>20</v>
      </c>
      <c r="G103" s="21">
        <f>SUM(G101:G102)</f>
        <v>0</v>
      </c>
      <c r="H103" s="2"/>
    </row>
    <row r="104" spans="2:8" x14ac:dyDescent="0.25">
      <c r="B104" s="14"/>
      <c r="C104" s="17" t="s">
        <v>60</v>
      </c>
      <c r="D104" s="20"/>
      <c r="E104" s="18"/>
      <c r="F104" s="10"/>
      <c r="G104" s="10"/>
      <c r="H104" s="2"/>
    </row>
    <row r="105" spans="2:8" x14ac:dyDescent="0.25">
      <c r="B105" s="14">
        <v>58</v>
      </c>
      <c r="C105" s="20" t="s">
        <v>59</v>
      </c>
      <c r="D105" s="19">
        <v>0</v>
      </c>
      <c r="E105" s="18">
        <v>0</v>
      </c>
      <c r="F105" s="10">
        <v>0</v>
      </c>
      <c r="G105" s="10">
        <v>0</v>
      </c>
      <c r="H105" s="2"/>
    </row>
    <row r="106" spans="2:8" x14ac:dyDescent="0.25">
      <c r="B106" s="14">
        <v>59</v>
      </c>
      <c r="C106" s="20" t="s">
        <v>58</v>
      </c>
      <c r="D106" s="19">
        <v>20</v>
      </c>
      <c r="E106" s="18">
        <v>0</v>
      </c>
      <c r="F106" s="10">
        <v>20</v>
      </c>
      <c r="G106" s="10">
        <v>0</v>
      </c>
      <c r="H106" s="2"/>
    </row>
    <row r="107" spans="2:8" x14ac:dyDescent="0.25">
      <c r="B107" s="14">
        <v>60</v>
      </c>
      <c r="C107" s="20" t="s">
        <v>57</v>
      </c>
      <c r="D107" s="19">
        <v>35</v>
      </c>
      <c r="E107" s="18">
        <v>15</v>
      </c>
      <c r="F107" s="10">
        <v>20</v>
      </c>
      <c r="G107" s="10">
        <v>0</v>
      </c>
      <c r="H107" s="2"/>
    </row>
    <row r="108" spans="2:8" x14ac:dyDescent="0.25">
      <c r="B108" s="14">
        <v>61</v>
      </c>
      <c r="C108" s="20" t="s">
        <v>56</v>
      </c>
      <c r="D108" s="19">
        <v>10</v>
      </c>
      <c r="E108" s="18">
        <v>10</v>
      </c>
      <c r="F108" s="10">
        <v>0</v>
      </c>
      <c r="G108" s="10">
        <v>0</v>
      </c>
      <c r="H108" s="2"/>
    </row>
    <row r="109" spans="2:8" x14ac:dyDescent="0.25">
      <c r="B109" s="14">
        <v>62</v>
      </c>
      <c r="C109" s="20" t="s">
        <v>55</v>
      </c>
      <c r="D109" s="19">
        <v>34</v>
      </c>
      <c r="E109" s="18">
        <v>34</v>
      </c>
      <c r="F109" s="10">
        <v>0</v>
      </c>
      <c r="G109" s="10">
        <v>0</v>
      </c>
      <c r="H109" s="2"/>
    </row>
    <row r="110" spans="2:8" x14ac:dyDescent="0.25">
      <c r="B110" s="14"/>
      <c r="C110" s="17" t="s">
        <v>54</v>
      </c>
      <c r="D110" s="15">
        <f>SUM(D105:D109)</f>
        <v>99</v>
      </c>
      <c r="E110" s="22">
        <f>SUM(E105:E109)</f>
        <v>59</v>
      </c>
      <c r="F110" s="21">
        <f>SUM(F105:F109)</f>
        <v>40</v>
      </c>
      <c r="G110" s="21">
        <f>SUM(G105:G109)</f>
        <v>0</v>
      </c>
      <c r="H110" s="2"/>
    </row>
    <row r="111" spans="2:8" x14ac:dyDescent="0.25">
      <c r="B111" s="14"/>
      <c r="C111" s="20"/>
      <c r="D111" s="20"/>
      <c r="E111" s="18"/>
      <c r="F111" s="21"/>
      <c r="G111" s="10"/>
      <c r="H111" s="2"/>
    </row>
    <row r="112" spans="2:8" x14ac:dyDescent="0.25">
      <c r="B112" s="14"/>
      <c r="C112" s="17" t="s">
        <v>53</v>
      </c>
      <c r="D112" s="20"/>
      <c r="E112" s="18"/>
      <c r="F112" s="21"/>
      <c r="G112" s="10"/>
      <c r="H112" s="2"/>
    </row>
    <row r="113" spans="2:8" x14ac:dyDescent="0.25">
      <c r="B113" s="14">
        <v>63</v>
      </c>
      <c r="C113" s="20" t="s">
        <v>52</v>
      </c>
      <c r="D113" s="19">
        <v>8</v>
      </c>
      <c r="E113" s="18">
        <v>0</v>
      </c>
      <c r="F113" s="10">
        <v>0</v>
      </c>
      <c r="G113" s="10">
        <v>8</v>
      </c>
      <c r="H113" s="2"/>
    </row>
    <row r="114" spans="2:8" x14ac:dyDescent="0.25">
      <c r="B114" s="14">
        <v>64</v>
      </c>
      <c r="C114" s="20" t="s">
        <v>12</v>
      </c>
      <c r="D114" s="19">
        <v>12</v>
      </c>
      <c r="E114" s="18">
        <v>0</v>
      </c>
      <c r="F114" s="10">
        <v>0</v>
      </c>
      <c r="G114" s="10">
        <v>12</v>
      </c>
      <c r="H114" s="2"/>
    </row>
    <row r="115" spans="2:8" x14ac:dyDescent="0.25">
      <c r="B115" s="14">
        <v>65</v>
      </c>
      <c r="C115" s="20" t="s">
        <v>51</v>
      </c>
      <c r="D115" s="19">
        <v>0</v>
      </c>
      <c r="E115" s="18">
        <v>0</v>
      </c>
      <c r="F115" s="10">
        <v>0</v>
      </c>
      <c r="G115" s="10">
        <v>0</v>
      </c>
      <c r="H115" s="2"/>
    </row>
    <row r="116" spans="2:8" x14ac:dyDescent="0.25">
      <c r="B116" s="14">
        <v>66</v>
      </c>
      <c r="C116" s="20" t="s">
        <v>50</v>
      </c>
      <c r="D116" s="19">
        <f>G116</f>
        <v>850</v>
      </c>
      <c r="E116" s="18">
        <v>0</v>
      </c>
      <c r="F116" s="10">
        <v>0</v>
      </c>
      <c r="G116" s="10">
        <v>850</v>
      </c>
      <c r="H116" s="2"/>
    </row>
    <row r="117" spans="2:8" x14ac:dyDescent="0.25">
      <c r="B117" s="14">
        <v>67</v>
      </c>
      <c r="C117" s="20" t="s">
        <v>49</v>
      </c>
      <c r="D117" s="19">
        <v>60</v>
      </c>
      <c r="E117" s="18">
        <v>60</v>
      </c>
      <c r="F117" s="10">
        <v>0</v>
      </c>
      <c r="G117" s="10">
        <v>0</v>
      </c>
      <c r="H117" s="2"/>
    </row>
    <row r="118" spans="2:8" x14ac:dyDescent="0.25">
      <c r="B118" s="14">
        <v>68</v>
      </c>
      <c r="C118" s="20" t="s">
        <v>48</v>
      </c>
      <c r="D118" s="19">
        <v>10</v>
      </c>
      <c r="E118" s="18">
        <v>0</v>
      </c>
      <c r="F118" s="10">
        <v>0</v>
      </c>
      <c r="G118" s="10">
        <v>10</v>
      </c>
      <c r="H118" s="2"/>
    </row>
    <row r="119" spans="2:8" x14ac:dyDescent="0.25">
      <c r="B119" s="14"/>
      <c r="C119" s="17" t="s">
        <v>47</v>
      </c>
      <c r="D119" s="15">
        <f>SUM(D113:D118)</f>
        <v>940</v>
      </c>
      <c r="E119" s="22">
        <f>SUM(E113:E118)</f>
        <v>60</v>
      </c>
      <c r="F119" s="21">
        <v>0</v>
      </c>
      <c r="G119" s="21">
        <f>SUM(G113:G118)</f>
        <v>880</v>
      </c>
      <c r="H119" s="2"/>
    </row>
    <row r="120" spans="2:8" x14ac:dyDescent="0.25">
      <c r="B120" s="14"/>
      <c r="C120" s="20"/>
      <c r="D120" s="19"/>
      <c r="E120" s="18"/>
      <c r="F120" s="10"/>
      <c r="G120" s="10"/>
    </row>
    <row r="121" spans="2:8" x14ac:dyDescent="0.25">
      <c r="B121" s="14"/>
      <c r="C121" s="17" t="s">
        <v>46</v>
      </c>
      <c r="D121" s="15">
        <f>D32+D44+D51+D57+D71+D85+D92+D98+D103+D110+D119</f>
        <v>29619.1</v>
      </c>
      <c r="E121" s="16">
        <f>E32+E44+E51+E57+E71+E85+E92+E98+E103+E110+E119</f>
        <v>22454.52</v>
      </c>
      <c r="F121" s="15">
        <f>F32+F44+F51+F57+F71+F85+F92+F98+F103+F110+F119</f>
        <v>5441.48</v>
      </c>
      <c r="G121" s="15">
        <f>G32+G44+G51+G57+G71+G85+G92+G98+G103+G110+G119</f>
        <v>1723.1</v>
      </c>
      <c r="H121" s="2"/>
    </row>
    <row r="122" spans="2:8" x14ac:dyDescent="0.25">
      <c r="B122" s="14"/>
      <c r="C122" s="17"/>
      <c r="D122" s="15">
        <f>D26+E6+E7-D121</f>
        <v>-1847.0999999999985</v>
      </c>
      <c r="E122" s="16">
        <v>390</v>
      </c>
      <c r="F122" s="15">
        <f>D122-G122-E122</f>
        <v>-2317.0999999999985</v>
      </c>
      <c r="G122" s="15">
        <v>80</v>
      </c>
      <c r="H122" s="2"/>
    </row>
    <row r="123" spans="2:8" x14ac:dyDescent="0.25">
      <c r="B123" s="14">
        <v>69</v>
      </c>
      <c r="C123" s="14" t="s">
        <v>45</v>
      </c>
      <c r="D123" s="13">
        <f>1385.9</f>
        <v>1385.9</v>
      </c>
      <c r="E123" s="12">
        <v>390</v>
      </c>
      <c r="F123" s="11">
        <v>915</v>
      </c>
      <c r="G123" s="10">
        <v>80</v>
      </c>
    </row>
    <row r="124" spans="2:8" x14ac:dyDescent="0.25">
      <c r="E124" s="4"/>
      <c r="F124" s="4"/>
      <c r="G124" s="4"/>
    </row>
    <row r="125" spans="2:8" ht="18.75" x14ac:dyDescent="0.3">
      <c r="C125" s="5" t="s">
        <v>44</v>
      </c>
      <c r="D125" s="5" t="s">
        <v>43</v>
      </c>
    </row>
    <row r="126" spans="2:8" ht="18.75" x14ac:dyDescent="0.3">
      <c r="C126" s="5"/>
      <c r="D126" s="5"/>
    </row>
    <row r="127" spans="2:8" ht="18.75" x14ac:dyDescent="0.3">
      <c r="C127" s="5" t="s">
        <v>42</v>
      </c>
      <c r="D127" s="5" t="s">
        <v>41</v>
      </c>
    </row>
    <row r="128" spans="2:8" ht="18.75" x14ac:dyDescent="0.3">
      <c r="C128" s="5" t="s">
        <v>40</v>
      </c>
      <c r="D128" s="5"/>
    </row>
  </sheetData>
  <mergeCells count="2">
    <mergeCell ref="C1:E1"/>
    <mergeCell ref="C5:F5"/>
  </mergeCells>
  <pageMargins left="0.7" right="0.7" top="0.75" bottom="0.75" header="0.3" footer="0.3"/>
  <pageSetup paperSize="9" scale="88" orientation="portrait" horizontalDpi="0" verticalDpi="0" r:id="rId1"/>
  <rowBreaks count="2" manualBreakCount="2">
    <brk id="44" max="6" man="1"/>
    <brk id="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5"/>
  <sheetViews>
    <sheetView tabSelected="1" zoomScaleNormal="100" workbookViewId="0">
      <selection activeCell="B22" sqref="B22"/>
    </sheetView>
  </sheetViews>
  <sheetFormatPr defaultRowHeight="15" x14ac:dyDescent="0.25"/>
  <cols>
    <col min="1" max="1" width="2.7109375" customWidth="1"/>
    <col min="2" max="2" width="44.28515625" customWidth="1"/>
    <col min="3" max="3" width="21.42578125" customWidth="1"/>
    <col min="4" max="4" width="26.7109375" customWidth="1"/>
    <col min="5" max="5" width="25.28515625" customWidth="1"/>
  </cols>
  <sheetData>
    <row r="1" spans="2:5" ht="20.25" x14ac:dyDescent="0.3">
      <c r="B1" s="91" t="s">
        <v>15</v>
      </c>
    </row>
    <row r="2" spans="2:5" ht="22.5" customHeight="1" x14ac:dyDescent="0.3">
      <c r="B2" s="92" t="s">
        <v>178</v>
      </c>
    </row>
    <row r="3" spans="2:5" ht="45.75" customHeight="1" x14ac:dyDescent="0.25">
      <c r="B3" s="76" t="s">
        <v>16</v>
      </c>
      <c r="C3" s="77" t="s">
        <v>188</v>
      </c>
      <c r="D3" s="56" t="s">
        <v>161</v>
      </c>
      <c r="E3" s="6" t="s">
        <v>182</v>
      </c>
    </row>
    <row r="4" spans="2:5" ht="18.75" x14ac:dyDescent="0.3">
      <c r="B4" s="7" t="s">
        <v>152</v>
      </c>
      <c r="C4" s="7" t="s">
        <v>187</v>
      </c>
      <c r="D4" s="57">
        <v>25364000</v>
      </c>
      <c r="E4" s="51">
        <f t="shared" ref="E4:E13" si="0">D4</f>
        <v>25364000</v>
      </c>
    </row>
    <row r="5" spans="2:5" ht="18.75" x14ac:dyDescent="0.3">
      <c r="B5" s="7" t="s">
        <v>153</v>
      </c>
      <c r="C5" s="7" t="s">
        <v>186</v>
      </c>
      <c r="D5" s="57">
        <v>312000</v>
      </c>
      <c r="E5" s="51">
        <f t="shared" si="0"/>
        <v>312000</v>
      </c>
    </row>
    <row r="6" spans="2:5" ht="18.75" x14ac:dyDescent="0.3">
      <c r="B6" s="7" t="s">
        <v>151</v>
      </c>
      <c r="C6" s="7" t="s">
        <v>185</v>
      </c>
      <c r="D6" s="57">
        <v>400000</v>
      </c>
      <c r="E6" s="51">
        <f t="shared" si="0"/>
        <v>400000</v>
      </c>
    </row>
    <row r="7" spans="2:5" ht="18.75" x14ac:dyDescent="0.3">
      <c r="B7" s="7" t="s">
        <v>150</v>
      </c>
      <c r="C7" s="7"/>
      <c r="D7" s="57">
        <v>850000</v>
      </c>
      <c r="E7" s="51">
        <f t="shared" si="0"/>
        <v>850000</v>
      </c>
    </row>
    <row r="8" spans="2:5" ht="42" customHeight="1" x14ac:dyDescent="0.3">
      <c r="B8" s="8" t="s">
        <v>34</v>
      </c>
      <c r="C8" s="8" t="s">
        <v>183</v>
      </c>
      <c r="D8" s="57">
        <v>3900000</v>
      </c>
      <c r="E8" s="51">
        <f t="shared" si="0"/>
        <v>3900000</v>
      </c>
    </row>
    <row r="9" spans="2:5" ht="37.5" x14ac:dyDescent="0.3">
      <c r="B9" s="8" t="s">
        <v>179</v>
      </c>
      <c r="C9" s="7" t="s">
        <v>184</v>
      </c>
      <c r="D9" s="57">
        <v>1300000</v>
      </c>
      <c r="E9" s="51">
        <f t="shared" si="0"/>
        <v>1300000</v>
      </c>
    </row>
    <row r="10" spans="2:5" ht="18.75" x14ac:dyDescent="0.3">
      <c r="B10" s="8" t="s">
        <v>146</v>
      </c>
      <c r="C10" s="7" t="s">
        <v>162</v>
      </c>
      <c r="D10" s="57">
        <v>850000</v>
      </c>
      <c r="E10" s="51">
        <f t="shared" si="0"/>
        <v>850000</v>
      </c>
    </row>
    <row r="11" spans="2:5" ht="18.75" x14ac:dyDescent="0.3">
      <c r="B11" s="8" t="s">
        <v>147</v>
      </c>
      <c r="C11" s="7"/>
      <c r="D11" s="57">
        <v>200000</v>
      </c>
      <c r="E11" s="51">
        <f t="shared" si="0"/>
        <v>200000</v>
      </c>
    </row>
    <row r="12" spans="2:5" ht="18.75" x14ac:dyDescent="0.3">
      <c r="B12" s="8"/>
      <c r="C12" s="7"/>
      <c r="D12" s="57"/>
      <c r="E12" s="51">
        <f t="shared" si="0"/>
        <v>0</v>
      </c>
    </row>
    <row r="13" spans="2:5" ht="18.75" x14ac:dyDescent="0.3">
      <c r="B13" s="8" t="s">
        <v>35</v>
      </c>
      <c r="C13" s="7"/>
      <c r="D13" s="57">
        <f>SUM(D4:D12)</f>
        <v>33176000</v>
      </c>
      <c r="E13" s="51">
        <f t="shared" si="0"/>
        <v>33176000</v>
      </c>
    </row>
    <row r="14" spans="2:5" ht="18.75" x14ac:dyDescent="0.3">
      <c r="B14" s="1"/>
      <c r="C14" s="7"/>
      <c r="D14" s="57"/>
      <c r="E14" s="50"/>
    </row>
    <row r="15" spans="2:5" ht="18.75" x14ac:dyDescent="0.3">
      <c r="B15" s="9" t="s">
        <v>163</v>
      </c>
      <c r="C15" s="7"/>
      <c r="D15" s="58"/>
      <c r="E15" s="50"/>
    </row>
    <row r="16" spans="2:5" ht="18.75" x14ac:dyDescent="0.3">
      <c r="B16" s="54" t="s">
        <v>18</v>
      </c>
      <c r="C16" s="50"/>
      <c r="D16" s="57">
        <v>65000</v>
      </c>
      <c r="E16" s="51">
        <f t="shared" ref="E16:E44" si="1">D16</f>
        <v>65000</v>
      </c>
    </row>
    <row r="17" spans="2:5" ht="18.75" x14ac:dyDescent="0.3">
      <c r="B17" s="54" t="s">
        <v>17</v>
      </c>
      <c r="C17" s="50"/>
      <c r="D17" s="57">
        <v>35000</v>
      </c>
      <c r="E17" s="51">
        <f t="shared" si="1"/>
        <v>35000</v>
      </c>
    </row>
    <row r="18" spans="2:5" ht="26.25" customHeight="1" x14ac:dyDescent="0.3">
      <c r="B18" s="55" t="s">
        <v>6</v>
      </c>
      <c r="C18" s="50"/>
      <c r="D18" s="57">
        <v>1700000</v>
      </c>
      <c r="E18" s="51">
        <f t="shared" si="1"/>
        <v>1700000</v>
      </c>
    </row>
    <row r="19" spans="2:5" ht="48" customHeight="1" x14ac:dyDescent="0.3">
      <c r="B19" s="55" t="s">
        <v>158</v>
      </c>
      <c r="C19" s="50"/>
      <c r="D19" s="57">
        <v>1900000</v>
      </c>
      <c r="E19" s="51">
        <f t="shared" si="1"/>
        <v>1900000</v>
      </c>
    </row>
    <row r="20" spans="2:5" ht="18.75" x14ac:dyDescent="0.3">
      <c r="B20" s="55" t="s">
        <v>118</v>
      </c>
      <c r="C20" s="50"/>
      <c r="D20" s="57">
        <v>700000</v>
      </c>
      <c r="E20" s="51">
        <f t="shared" si="1"/>
        <v>700000</v>
      </c>
    </row>
    <row r="21" spans="2:5" ht="18.75" x14ac:dyDescent="0.3">
      <c r="B21" s="55" t="s">
        <v>114</v>
      </c>
      <c r="C21" s="51"/>
      <c r="D21" s="57">
        <v>350000</v>
      </c>
      <c r="E21" s="51">
        <f t="shared" si="1"/>
        <v>350000</v>
      </c>
    </row>
    <row r="22" spans="2:5" ht="18.75" x14ac:dyDescent="0.3">
      <c r="B22" s="55" t="s">
        <v>7</v>
      </c>
      <c r="C22" s="50"/>
      <c r="D22" s="57">
        <v>60000</v>
      </c>
      <c r="E22" s="51">
        <f t="shared" si="1"/>
        <v>60000</v>
      </c>
    </row>
    <row r="23" spans="2:5" ht="18.75" x14ac:dyDescent="0.3">
      <c r="B23" s="7" t="s">
        <v>39</v>
      </c>
      <c r="C23" s="50"/>
      <c r="D23" s="57">
        <v>50000</v>
      </c>
      <c r="E23" s="51">
        <f t="shared" si="1"/>
        <v>50000</v>
      </c>
    </row>
    <row r="24" spans="2:5" ht="18.75" x14ac:dyDescent="0.3">
      <c r="B24" s="7" t="s">
        <v>19</v>
      </c>
      <c r="C24" s="50"/>
      <c r="D24" s="57">
        <v>80000</v>
      </c>
      <c r="E24" s="51">
        <f t="shared" si="1"/>
        <v>80000</v>
      </c>
    </row>
    <row r="25" spans="2:5" ht="18.75" x14ac:dyDescent="0.3">
      <c r="B25" s="7" t="s">
        <v>38</v>
      </c>
      <c r="C25" s="50"/>
      <c r="D25" s="59">
        <v>35000</v>
      </c>
      <c r="E25" s="51">
        <f t="shared" si="1"/>
        <v>35000</v>
      </c>
    </row>
    <row r="26" spans="2:5" ht="21.75" customHeight="1" x14ac:dyDescent="0.3">
      <c r="B26" s="8" t="s">
        <v>26</v>
      </c>
      <c r="C26" s="50"/>
      <c r="D26" s="59">
        <v>170000</v>
      </c>
      <c r="E26" s="51">
        <f t="shared" si="1"/>
        <v>170000</v>
      </c>
    </row>
    <row r="27" spans="2:5" ht="18.75" x14ac:dyDescent="0.3">
      <c r="B27" s="7" t="s">
        <v>20</v>
      </c>
      <c r="C27" s="50"/>
      <c r="D27" s="59">
        <v>100000</v>
      </c>
      <c r="E27" s="51">
        <f t="shared" si="1"/>
        <v>100000</v>
      </c>
    </row>
    <row r="28" spans="2:5" ht="18.75" x14ac:dyDescent="0.3">
      <c r="B28" s="7" t="s">
        <v>21</v>
      </c>
      <c r="C28" s="50"/>
      <c r="D28" s="59">
        <v>60000</v>
      </c>
      <c r="E28" s="51">
        <f t="shared" si="1"/>
        <v>60000</v>
      </c>
    </row>
    <row r="29" spans="2:5" ht="18.75" x14ac:dyDescent="0.3">
      <c r="B29" s="7" t="s">
        <v>27</v>
      </c>
      <c r="C29" s="50"/>
      <c r="D29" s="59">
        <v>160000</v>
      </c>
      <c r="E29" s="51">
        <f t="shared" si="1"/>
        <v>160000</v>
      </c>
    </row>
    <row r="30" spans="2:5" ht="18.75" x14ac:dyDescent="0.3">
      <c r="B30" s="7" t="s">
        <v>28</v>
      </c>
      <c r="C30" s="50"/>
      <c r="D30" s="59">
        <v>130000</v>
      </c>
      <c r="E30" s="51">
        <f t="shared" si="1"/>
        <v>130000</v>
      </c>
    </row>
    <row r="31" spans="2:5" ht="18.75" x14ac:dyDescent="0.3">
      <c r="B31" s="55" t="s">
        <v>164</v>
      </c>
      <c r="C31" s="50"/>
      <c r="D31" s="59">
        <v>60000</v>
      </c>
      <c r="E31" s="51">
        <f t="shared" si="1"/>
        <v>60000</v>
      </c>
    </row>
    <row r="32" spans="2:5" ht="18.75" x14ac:dyDescent="0.3">
      <c r="B32" s="54" t="s">
        <v>22</v>
      </c>
      <c r="C32" s="50"/>
      <c r="D32" s="59">
        <v>63000</v>
      </c>
      <c r="E32" s="51">
        <f t="shared" si="1"/>
        <v>63000</v>
      </c>
    </row>
    <row r="33" spans="2:5" ht="18.75" x14ac:dyDescent="0.3">
      <c r="B33" s="55" t="s">
        <v>160</v>
      </c>
      <c r="C33" s="50"/>
      <c r="D33" s="59">
        <v>40000</v>
      </c>
      <c r="E33" s="51">
        <f t="shared" si="1"/>
        <v>40000</v>
      </c>
    </row>
    <row r="34" spans="2:5" ht="18.75" x14ac:dyDescent="0.3">
      <c r="B34" s="7" t="s">
        <v>14</v>
      </c>
      <c r="C34" s="50"/>
      <c r="D34" s="59">
        <v>35000</v>
      </c>
      <c r="E34" s="51">
        <f t="shared" si="1"/>
        <v>35000</v>
      </c>
    </row>
    <row r="35" spans="2:5" ht="18.75" x14ac:dyDescent="0.3">
      <c r="B35" s="7" t="s">
        <v>170</v>
      </c>
      <c r="C35" s="50"/>
      <c r="D35" s="59">
        <v>33500</v>
      </c>
      <c r="E35" s="51">
        <f t="shared" si="1"/>
        <v>33500</v>
      </c>
    </row>
    <row r="36" spans="2:5" ht="18.75" x14ac:dyDescent="0.3">
      <c r="B36" s="65" t="s">
        <v>124</v>
      </c>
      <c r="C36" s="62"/>
      <c r="D36" s="60">
        <v>19800000</v>
      </c>
      <c r="E36" s="62">
        <f t="shared" si="1"/>
        <v>19800000</v>
      </c>
    </row>
    <row r="37" spans="2:5" ht="18.75" x14ac:dyDescent="0.3">
      <c r="B37" s="65"/>
      <c r="C37" s="62"/>
      <c r="D37" s="60"/>
      <c r="E37" s="62">
        <f t="shared" si="1"/>
        <v>0</v>
      </c>
    </row>
    <row r="38" spans="2:5" ht="18.75" x14ac:dyDescent="0.3">
      <c r="B38" s="65" t="s">
        <v>154</v>
      </c>
      <c r="C38" s="66">
        <v>0.2</v>
      </c>
      <c r="D38" s="60">
        <v>3960000</v>
      </c>
      <c r="E38" s="62">
        <f t="shared" si="1"/>
        <v>3960000</v>
      </c>
    </row>
    <row r="39" spans="2:5" ht="18.75" x14ac:dyDescent="0.3">
      <c r="B39" s="65" t="s">
        <v>5</v>
      </c>
      <c r="C39" s="67">
        <v>2E-3</v>
      </c>
      <c r="D39" s="60">
        <v>39600</v>
      </c>
      <c r="E39" s="62">
        <f t="shared" si="1"/>
        <v>39600</v>
      </c>
    </row>
    <row r="40" spans="2:5" ht="18.75" x14ac:dyDescent="0.3">
      <c r="B40" s="68" t="s">
        <v>155</v>
      </c>
      <c r="C40" s="69"/>
      <c r="D40" s="70">
        <v>650000</v>
      </c>
      <c r="E40" s="69">
        <f t="shared" si="1"/>
        <v>650000</v>
      </c>
    </row>
    <row r="41" spans="2:5" ht="18.75" x14ac:dyDescent="0.3">
      <c r="B41" s="71" t="s">
        <v>29</v>
      </c>
      <c r="C41" s="72"/>
      <c r="D41" s="70">
        <v>6000</v>
      </c>
      <c r="E41" s="69">
        <f t="shared" si="1"/>
        <v>6000</v>
      </c>
    </row>
    <row r="42" spans="2:5" ht="18.75" x14ac:dyDescent="0.3">
      <c r="B42" s="73" t="s">
        <v>156</v>
      </c>
      <c r="C42" s="72"/>
      <c r="D42" s="70">
        <v>24000</v>
      </c>
      <c r="E42" s="69">
        <f t="shared" si="1"/>
        <v>24000</v>
      </c>
    </row>
    <row r="43" spans="2:5" ht="16.5" customHeight="1" x14ac:dyDescent="0.3">
      <c r="B43" s="55" t="s">
        <v>177</v>
      </c>
      <c r="C43" s="50"/>
      <c r="D43" s="59">
        <v>25000</v>
      </c>
      <c r="E43" s="63">
        <f t="shared" si="1"/>
        <v>25000</v>
      </c>
    </row>
    <row r="44" spans="2:5" ht="18.75" x14ac:dyDescent="0.3">
      <c r="B44" s="54" t="s">
        <v>9</v>
      </c>
      <c r="C44" s="50"/>
      <c r="D44" s="59">
        <v>30000</v>
      </c>
      <c r="E44" s="63">
        <f t="shared" si="1"/>
        <v>30000</v>
      </c>
    </row>
    <row r="45" spans="2:5" ht="18.75" x14ac:dyDescent="0.3">
      <c r="B45" s="8" t="s">
        <v>24</v>
      </c>
      <c r="C45" s="50"/>
      <c r="D45" s="59">
        <v>70000</v>
      </c>
      <c r="E45" s="63">
        <v>85000</v>
      </c>
    </row>
    <row r="46" spans="2:5" ht="18.75" x14ac:dyDescent="0.3">
      <c r="B46" s="8" t="s">
        <v>165</v>
      </c>
      <c r="C46" s="50"/>
      <c r="D46" s="59">
        <v>50000</v>
      </c>
      <c r="E46" s="63">
        <f t="shared" ref="E46:E65" si="2">D46</f>
        <v>50000</v>
      </c>
    </row>
    <row r="47" spans="2:5" ht="18.75" x14ac:dyDescent="0.3">
      <c r="B47" s="55" t="s">
        <v>23</v>
      </c>
      <c r="C47" s="50"/>
      <c r="D47" s="59">
        <v>230000</v>
      </c>
      <c r="E47" s="63">
        <f t="shared" si="2"/>
        <v>230000</v>
      </c>
    </row>
    <row r="48" spans="2:5" ht="18.75" x14ac:dyDescent="0.3">
      <c r="B48" s="55" t="s">
        <v>159</v>
      </c>
      <c r="C48" s="50"/>
      <c r="D48" s="59">
        <v>120000</v>
      </c>
      <c r="E48" s="63">
        <f t="shared" si="2"/>
        <v>120000</v>
      </c>
    </row>
    <row r="49" spans="2:5" ht="18.75" x14ac:dyDescent="0.3">
      <c r="B49" s="8" t="s">
        <v>166</v>
      </c>
      <c r="C49" s="50"/>
      <c r="D49" s="59">
        <v>40000</v>
      </c>
      <c r="E49" s="63">
        <f t="shared" si="2"/>
        <v>40000</v>
      </c>
    </row>
    <row r="50" spans="2:5" ht="18.75" x14ac:dyDescent="0.3">
      <c r="B50" s="8" t="s">
        <v>167</v>
      </c>
      <c r="C50" s="50"/>
      <c r="D50" s="59">
        <v>20000</v>
      </c>
      <c r="E50" s="63">
        <f t="shared" si="2"/>
        <v>20000</v>
      </c>
    </row>
    <row r="51" spans="2:5" ht="18.75" x14ac:dyDescent="0.3">
      <c r="B51" s="7" t="s">
        <v>33</v>
      </c>
      <c r="C51" s="50"/>
      <c r="D51" s="59">
        <v>15000</v>
      </c>
      <c r="E51" s="63">
        <f t="shared" si="2"/>
        <v>15000</v>
      </c>
    </row>
    <row r="52" spans="2:5" ht="18.75" x14ac:dyDescent="0.3">
      <c r="B52" s="7" t="s">
        <v>31</v>
      </c>
      <c r="C52" s="50"/>
      <c r="D52" s="59">
        <v>35000</v>
      </c>
      <c r="E52" s="63">
        <f t="shared" si="2"/>
        <v>35000</v>
      </c>
    </row>
    <row r="53" spans="2:5" ht="18.75" x14ac:dyDescent="0.3">
      <c r="B53" s="7" t="s">
        <v>32</v>
      </c>
      <c r="C53" s="50"/>
      <c r="D53" s="59">
        <v>150000</v>
      </c>
      <c r="E53" s="63">
        <f t="shared" si="2"/>
        <v>150000</v>
      </c>
    </row>
    <row r="54" spans="2:5" ht="18.75" x14ac:dyDescent="0.3">
      <c r="B54" s="7" t="s">
        <v>168</v>
      </c>
      <c r="C54" s="50"/>
      <c r="D54" s="59">
        <f>130000-8500</f>
        <v>121500</v>
      </c>
      <c r="E54" s="63">
        <f t="shared" si="2"/>
        <v>121500</v>
      </c>
    </row>
    <row r="55" spans="2:5" ht="18.75" x14ac:dyDescent="0.3">
      <c r="B55" s="7" t="s">
        <v>169</v>
      </c>
      <c r="C55" s="50"/>
      <c r="D55" s="59">
        <v>70000</v>
      </c>
      <c r="E55" s="63">
        <f t="shared" si="2"/>
        <v>70000</v>
      </c>
    </row>
    <row r="56" spans="2:5" ht="18.75" x14ac:dyDescent="0.3">
      <c r="B56" s="7" t="s">
        <v>12</v>
      </c>
      <c r="C56" s="50"/>
      <c r="D56" s="59">
        <v>45000</v>
      </c>
      <c r="E56" s="63">
        <f t="shared" si="2"/>
        <v>45000</v>
      </c>
    </row>
    <row r="57" spans="2:5" ht="18.75" x14ac:dyDescent="0.3">
      <c r="B57" s="7" t="s">
        <v>13</v>
      </c>
      <c r="C57" s="50"/>
      <c r="D57" s="59">
        <v>10400</v>
      </c>
      <c r="E57" s="63">
        <f t="shared" si="2"/>
        <v>10400</v>
      </c>
    </row>
    <row r="58" spans="2:5" ht="18.75" x14ac:dyDescent="0.3">
      <c r="B58" s="7" t="s">
        <v>173</v>
      </c>
      <c r="C58" s="50"/>
      <c r="D58" s="59">
        <v>200000</v>
      </c>
      <c r="E58" s="63">
        <f t="shared" si="2"/>
        <v>200000</v>
      </c>
    </row>
    <row r="59" spans="2:5" ht="18.75" x14ac:dyDescent="0.3">
      <c r="B59" s="7" t="s">
        <v>37</v>
      </c>
      <c r="C59" s="50"/>
      <c r="D59" s="59">
        <v>300000</v>
      </c>
      <c r="E59" s="63">
        <f t="shared" si="2"/>
        <v>300000</v>
      </c>
    </row>
    <row r="60" spans="2:5" ht="18.75" x14ac:dyDescent="0.3">
      <c r="B60" s="7" t="s">
        <v>171</v>
      </c>
      <c r="C60" s="50"/>
      <c r="D60" s="59">
        <v>80000</v>
      </c>
      <c r="E60" s="63">
        <f t="shared" si="2"/>
        <v>80000</v>
      </c>
    </row>
    <row r="61" spans="2:5" ht="18.75" x14ac:dyDescent="0.3">
      <c r="B61" s="7" t="s">
        <v>148</v>
      </c>
      <c r="C61" s="50"/>
      <c r="D61" s="59">
        <v>300000</v>
      </c>
      <c r="E61" s="63">
        <f t="shared" si="2"/>
        <v>300000</v>
      </c>
    </row>
    <row r="62" spans="2:5" ht="18.75" x14ac:dyDescent="0.3">
      <c r="B62" s="7" t="s">
        <v>172</v>
      </c>
      <c r="C62" s="50"/>
      <c r="D62" s="59">
        <v>80000</v>
      </c>
      <c r="E62" s="63">
        <f t="shared" si="2"/>
        <v>80000</v>
      </c>
    </row>
    <row r="63" spans="2:5" ht="18.75" x14ac:dyDescent="0.3">
      <c r="B63" s="7" t="s">
        <v>176</v>
      </c>
      <c r="C63" s="50"/>
      <c r="D63" s="59">
        <v>70000</v>
      </c>
      <c r="E63" s="63">
        <f t="shared" si="2"/>
        <v>70000</v>
      </c>
    </row>
    <row r="64" spans="2:5" ht="18.75" x14ac:dyDescent="0.3">
      <c r="B64" s="7" t="s">
        <v>174</v>
      </c>
      <c r="C64" s="50"/>
      <c r="D64" s="59">
        <v>120000</v>
      </c>
      <c r="E64" s="63">
        <f t="shared" si="2"/>
        <v>120000</v>
      </c>
    </row>
    <row r="65" spans="2:5" ht="18.75" x14ac:dyDescent="0.3">
      <c r="B65" s="7" t="s">
        <v>175</v>
      </c>
      <c r="C65" s="50"/>
      <c r="D65" s="59">
        <v>15000</v>
      </c>
      <c r="E65" s="63">
        <f t="shared" si="2"/>
        <v>15000</v>
      </c>
    </row>
    <row r="66" spans="2:5" ht="18.75" x14ac:dyDescent="0.3">
      <c r="B66" s="7" t="s">
        <v>36</v>
      </c>
      <c r="C66" s="50"/>
      <c r="D66" s="59">
        <v>100000</v>
      </c>
      <c r="E66" s="63">
        <v>125000</v>
      </c>
    </row>
    <row r="67" spans="2:5" ht="18.75" x14ac:dyDescent="0.3">
      <c r="B67" s="7" t="s">
        <v>180</v>
      </c>
      <c r="C67" s="50"/>
      <c r="D67" s="59">
        <v>100000</v>
      </c>
      <c r="E67" s="63">
        <v>60000</v>
      </c>
    </row>
    <row r="68" spans="2:5" ht="18.75" x14ac:dyDescent="0.3">
      <c r="B68" s="7" t="s">
        <v>30</v>
      </c>
      <c r="C68" s="50"/>
      <c r="D68" s="59">
        <v>8000</v>
      </c>
      <c r="E68" s="63">
        <f>D68</f>
        <v>8000</v>
      </c>
    </row>
    <row r="69" spans="2:5" ht="18.75" x14ac:dyDescent="0.3">
      <c r="B69" s="7" t="s">
        <v>25</v>
      </c>
      <c r="C69" s="50"/>
      <c r="D69" s="59">
        <v>450000</v>
      </c>
      <c r="E69" s="63">
        <f>D69</f>
        <v>450000</v>
      </c>
    </row>
    <row r="70" spans="2:5" ht="18.75" x14ac:dyDescent="0.3">
      <c r="B70" s="7" t="s">
        <v>149</v>
      </c>
      <c r="C70" s="50"/>
      <c r="D70" s="59">
        <v>15000</v>
      </c>
      <c r="E70" s="63">
        <f>D70</f>
        <v>15000</v>
      </c>
    </row>
    <row r="71" spans="2:5" ht="22.5" customHeight="1" x14ac:dyDescent="0.3">
      <c r="B71" s="51" t="s">
        <v>35</v>
      </c>
      <c r="C71" s="51"/>
      <c r="D71" s="61">
        <f>SUM(D16:D70)</f>
        <v>33176000</v>
      </c>
      <c r="E71" s="63">
        <f>SUM(E16:E70)</f>
        <v>33176000</v>
      </c>
    </row>
    <row r="72" spans="2:5" ht="18.75" x14ac:dyDescent="0.3">
      <c r="B72" s="50" t="s">
        <v>157</v>
      </c>
      <c r="C72" s="50"/>
      <c r="D72" s="93">
        <f>D13-D71</f>
        <v>0</v>
      </c>
      <c r="E72" s="63">
        <f>E13-E71</f>
        <v>0</v>
      </c>
    </row>
    <row r="73" spans="2:5" ht="18.75" x14ac:dyDescent="0.3">
      <c r="B73" s="52" t="s">
        <v>44</v>
      </c>
      <c r="C73" s="52"/>
      <c r="D73" s="53"/>
      <c r="E73" s="75" t="s">
        <v>43</v>
      </c>
    </row>
    <row r="74" spans="2:5" ht="18.75" x14ac:dyDescent="0.3">
      <c r="B74" s="52" t="s">
        <v>181</v>
      </c>
      <c r="C74" s="52"/>
      <c r="D74" s="53"/>
      <c r="E74" s="75" t="s">
        <v>41</v>
      </c>
    </row>
    <row r="75" spans="2:5" ht="18.75" x14ac:dyDescent="0.3">
      <c r="B75" s="52"/>
      <c r="C75" s="52"/>
      <c r="D75" s="53"/>
      <c r="E75" s="64"/>
    </row>
    <row r="76" spans="2:5" ht="18.75" x14ac:dyDescent="0.3">
      <c r="B76" s="52"/>
      <c r="C76" s="52"/>
      <c r="D76" s="53"/>
      <c r="E76" s="64"/>
    </row>
    <row r="77" spans="2:5" ht="18.75" x14ac:dyDescent="0.3">
      <c r="B77" s="52"/>
      <c r="C77" s="52"/>
      <c r="D77" s="53"/>
      <c r="E77" s="64"/>
    </row>
    <row r="78" spans="2:5" ht="18.75" x14ac:dyDescent="0.3">
      <c r="B78" s="52"/>
      <c r="C78" s="52"/>
      <c r="D78" s="53"/>
      <c r="E78" s="64"/>
    </row>
    <row r="79" spans="2:5" ht="18.75" x14ac:dyDescent="0.3">
      <c r="B79" s="52"/>
      <c r="C79" s="52"/>
      <c r="D79" s="53"/>
      <c r="E79" s="64"/>
    </row>
    <row r="80" spans="2:5" ht="18.75" x14ac:dyDescent="0.3">
      <c r="B80" s="52"/>
      <c r="C80" s="52"/>
      <c r="D80" s="53"/>
      <c r="E80" s="64"/>
    </row>
    <row r="81" spans="2:5" ht="18.75" x14ac:dyDescent="0.3">
      <c r="B81" s="52"/>
      <c r="C81" s="52"/>
      <c r="D81" s="53"/>
      <c r="E81" s="64"/>
    </row>
    <row r="82" spans="2:5" ht="18.75" x14ac:dyDescent="0.3">
      <c r="B82" s="52"/>
      <c r="C82" s="52"/>
      <c r="D82" s="53"/>
      <c r="E82" s="64"/>
    </row>
    <row r="83" spans="2:5" ht="18.75" x14ac:dyDescent="0.3">
      <c r="B83" s="52"/>
      <c r="C83" s="52"/>
      <c r="D83" s="53"/>
      <c r="E83" s="64"/>
    </row>
    <row r="84" spans="2:5" ht="18.75" x14ac:dyDescent="0.3">
      <c r="B84" s="52"/>
      <c r="C84" s="52"/>
      <c r="D84" s="53"/>
      <c r="E84" s="64"/>
    </row>
    <row r="85" spans="2:5" ht="18.75" x14ac:dyDescent="0.3">
      <c r="B85" s="52"/>
      <c r="C85" s="52"/>
      <c r="D85" s="53"/>
    </row>
    <row r="86" spans="2:5" ht="18.75" x14ac:dyDescent="0.3">
      <c r="B86" s="52"/>
      <c r="C86" s="52"/>
      <c r="D86" s="53"/>
    </row>
    <row r="87" spans="2:5" ht="18.75" x14ac:dyDescent="0.3">
      <c r="B87" s="52"/>
      <c r="C87" s="52"/>
      <c r="D87" s="53"/>
    </row>
    <row r="88" spans="2:5" ht="18.75" x14ac:dyDescent="0.3">
      <c r="B88" s="52"/>
      <c r="C88" s="52"/>
      <c r="D88" s="53"/>
    </row>
    <row r="89" spans="2:5" ht="18.75" x14ac:dyDescent="0.3">
      <c r="B89" s="52"/>
      <c r="C89" s="52"/>
      <c r="D89" s="53"/>
    </row>
    <row r="90" spans="2:5" ht="18.75" x14ac:dyDescent="0.3">
      <c r="B90" s="52"/>
      <c r="C90" s="52"/>
      <c r="D90" s="53"/>
    </row>
    <row r="91" spans="2:5" ht="18.75" x14ac:dyDescent="0.3">
      <c r="B91" s="52"/>
      <c r="C91" s="52"/>
      <c r="D91" s="53"/>
    </row>
    <row r="92" spans="2:5" ht="18.75" x14ac:dyDescent="0.3">
      <c r="B92" s="52"/>
      <c r="C92" s="52"/>
      <c r="D92" s="53"/>
    </row>
    <row r="93" spans="2:5" ht="18.75" x14ac:dyDescent="0.3">
      <c r="B93" s="52"/>
      <c r="C93" s="52"/>
      <c r="D93" s="53"/>
    </row>
    <row r="94" spans="2:5" ht="18.75" x14ac:dyDescent="0.3">
      <c r="B94" s="52"/>
      <c r="C94" s="52"/>
      <c r="D94" s="53"/>
    </row>
    <row r="95" spans="2:5" ht="18.75" x14ac:dyDescent="0.3">
      <c r="B95" s="52"/>
      <c r="C95" s="52"/>
      <c r="D95" s="53"/>
    </row>
    <row r="96" spans="2:5" ht="18.75" x14ac:dyDescent="0.3">
      <c r="B96" s="52"/>
      <c r="C96" s="52"/>
      <c r="D96" s="53"/>
    </row>
    <row r="97" spans="2:4" ht="18.75" x14ac:dyDescent="0.3">
      <c r="B97" s="52"/>
      <c r="C97" s="52"/>
      <c r="D97" s="53"/>
    </row>
    <row r="98" spans="2:4" ht="18.75" x14ac:dyDescent="0.3">
      <c r="B98" s="52"/>
      <c r="C98" s="52"/>
      <c r="D98" s="53"/>
    </row>
    <row r="99" spans="2:4" ht="18.75" x14ac:dyDescent="0.3">
      <c r="B99" s="52"/>
      <c r="C99" s="52"/>
      <c r="D99" s="53"/>
    </row>
    <row r="100" spans="2:4" ht="18.75" x14ac:dyDescent="0.3">
      <c r="B100" s="52"/>
      <c r="C100" s="52"/>
      <c r="D100" s="53"/>
    </row>
    <row r="101" spans="2:4" ht="18.75" x14ac:dyDescent="0.3">
      <c r="B101" s="52"/>
      <c r="C101" s="52"/>
      <c r="D101" s="53"/>
    </row>
    <row r="102" spans="2:4" ht="18.75" x14ac:dyDescent="0.3">
      <c r="B102" s="52"/>
      <c r="C102" s="52"/>
      <c r="D102" s="49"/>
    </row>
    <row r="103" spans="2:4" ht="18.75" x14ac:dyDescent="0.3">
      <c r="B103" s="52"/>
      <c r="C103" s="52"/>
      <c r="D103" s="49"/>
    </row>
    <row r="104" spans="2:4" ht="18.75" x14ac:dyDescent="0.3">
      <c r="B104" s="52"/>
      <c r="C104" s="52"/>
      <c r="D104" s="49"/>
    </row>
    <row r="105" spans="2:4" ht="18.75" x14ac:dyDescent="0.3">
      <c r="B105" s="52"/>
      <c r="C105" s="52"/>
      <c r="D105" s="49"/>
    </row>
    <row r="106" spans="2:4" ht="18.75" x14ac:dyDescent="0.3">
      <c r="B106" s="52"/>
      <c r="C106" s="52"/>
      <c r="D106" s="49"/>
    </row>
    <row r="107" spans="2:4" ht="18.75" x14ac:dyDescent="0.3">
      <c r="B107" s="52"/>
      <c r="C107" s="52"/>
      <c r="D107" s="49"/>
    </row>
    <row r="108" spans="2:4" ht="18.75" x14ac:dyDescent="0.3">
      <c r="B108" s="52"/>
      <c r="C108" s="52"/>
      <c r="D108" s="49"/>
    </row>
    <row r="109" spans="2:4" ht="18.75" x14ac:dyDescent="0.3">
      <c r="B109" s="52"/>
      <c r="C109" s="48"/>
      <c r="D109" s="49"/>
    </row>
    <row r="110" spans="2:4" ht="18.75" x14ac:dyDescent="0.3">
      <c r="B110" s="52"/>
      <c r="C110" s="48"/>
      <c r="D110" s="49"/>
    </row>
    <row r="111" spans="2:4" ht="18.75" x14ac:dyDescent="0.3">
      <c r="B111" s="52"/>
      <c r="C111" s="48"/>
      <c r="D111" s="49"/>
    </row>
    <row r="112" spans="2:4" ht="18.75" x14ac:dyDescent="0.3">
      <c r="B112" s="52"/>
      <c r="C112" s="48"/>
      <c r="D112" s="49"/>
    </row>
    <row r="113" spans="2:4" ht="18.75" x14ac:dyDescent="0.3">
      <c r="B113" s="52"/>
      <c r="C113" s="48"/>
      <c r="D113" s="49"/>
    </row>
    <row r="114" spans="2:4" ht="18.75" x14ac:dyDescent="0.3">
      <c r="B114" s="52"/>
      <c r="C114" s="48"/>
      <c r="D114" s="49"/>
    </row>
    <row r="115" spans="2:4" ht="18.75" x14ac:dyDescent="0.3">
      <c r="B115" s="52"/>
      <c r="C115" s="48"/>
      <c r="D115" s="49"/>
    </row>
  </sheetData>
  <sheetProtection password="CEF5" sheet="1" objects="1" scenarios="1"/>
  <pageMargins left="0.70866141732283472" right="0.70866141732283472" top="0.74803149606299213" bottom="0.74803149606299213" header="0.31496062992125984" footer="0.31496062992125984"/>
  <pageSetup paperSize="9" scale="92" fitToWidth="0" orientation="portrait" horizontalDpi="0" verticalDpi="0" r:id="rId1"/>
  <rowBreaks count="2" manualBreakCount="2">
    <brk id="35" max="4" man="1"/>
    <brk id="7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5"/>
  <sheetViews>
    <sheetView zoomScaleNormal="100" workbookViewId="0">
      <selection sqref="A1:XFD1048576"/>
    </sheetView>
  </sheetViews>
  <sheetFormatPr defaultRowHeight="15" x14ac:dyDescent="0.25"/>
  <cols>
    <col min="1" max="1" width="2.7109375" customWidth="1"/>
    <col min="2" max="2" width="50" customWidth="1"/>
    <col min="3" max="3" width="21.42578125" customWidth="1"/>
    <col min="4" max="4" width="24.28515625" customWidth="1"/>
    <col min="5" max="5" width="12.28515625" customWidth="1"/>
  </cols>
  <sheetData>
    <row r="1" spans="2:5" ht="18.75" x14ac:dyDescent="0.3">
      <c r="B1" s="75" t="s">
        <v>15</v>
      </c>
    </row>
    <row r="2" spans="2:5" ht="22.5" customHeight="1" x14ac:dyDescent="0.3">
      <c r="B2" s="90" t="s">
        <v>178</v>
      </c>
    </row>
    <row r="3" spans="2:5" ht="45.75" customHeight="1" x14ac:dyDescent="0.25">
      <c r="B3" s="76" t="s">
        <v>16</v>
      </c>
      <c r="C3" s="77" t="s">
        <v>188</v>
      </c>
      <c r="D3" s="6" t="s">
        <v>161</v>
      </c>
      <c r="E3" s="6"/>
    </row>
    <row r="4" spans="2:5" ht="18.75" x14ac:dyDescent="0.3">
      <c r="B4" s="7" t="s">
        <v>152</v>
      </c>
      <c r="C4" s="7" t="s">
        <v>187</v>
      </c>
      <c r="D4" s="50">
        <v>25364000</v>
      </c>
      <c r="E4" s="51"/>
    </row>
    <row r="5" spans="2:5" ht="18.75" x14ac:dyDescent="0.3">
      <c r="B5" s="7" t="s">
        <v>153</v>
      </c>
      <c r="C5" s="7" t="s">
        <v>186</v>
      </c>
      <c r="D5" s="50">
        <v>312000</v>
      </c>
      <c r="E5" s="51"/>
    </row>
    <row r="6" spans="2:5" ht="18.75" x14ac:dyDescent="0.3">
      <c r="B6" s="7" t="s">
        <v>151</v>
      </c>
      <c r="C6" s="7" t="s">
        <v>185</v>
      </c>
      <c r="D6" s="50">
        <v>400000</v>
      </c>
      <c r="E6" s="51"/>
    </row>
    <row r="7" spans="2:5" ht="18.75" x14ac:dyDescent="0.3">
      <c r="B7" s="7" t="s">
        <v>150</v>
      </c>
      <c r="C7" s="7"/>
      <c r="D7" s="50">
        <v>850000</v>
      </c>
      <c r="E7" s="51"/>
    </row>
    <row r="8" spans="2:5" ht="42" customHeight="1" x14ac:dyDescent="0.3">
      <c r="B8" s="8" t="s">
        <v>34</v>
      </c>
      <c r="C8" s="8" t="s">
        <v>183</v>
      </c>
      <c r="D8" s="50">
        <v>3900000</v>
      </c>
      <c r="E8" s="51"/>
    </row>
    <row r="9" spans="2:5" ht="37.5" x14ac:dyDescent="0.3">
      <c r="B9" s="8" t="s">
        <v>179</v>
      </c>
      <c r="C9" s="7" t="s">
        <v>184</v>
      </c>
      <c r="D9" s="50">
        <v>1300000</v>
      </c>
      <c r="E9" s="51"/>
    </row>
    <row r="10" spans="2:5" ht="18.75" x14ac:dyDescent="0.3">
      <c r="B10" s="8" t="s">
        <v>146</v>
      </c>
      <c r="C10" s="7" t="s">
        <v>162</v>
      </c>
      <c r="D10" s="50">
        <v>850000</v>
      </c>
      <c r="E10" s="51"/>
    </row>
    <row r="11" spans="2:5" ht="18.75" x14ac:dyDescent="0.3">
      <c r="B11" s="8" t="s">
        <v>147</v>
      </c>
      <c r="C11" s="7"/>
      <c r="D11" s="50">
        <v>200000</v>
      </c>
      <c r="E11" s="51"/>
    </row>
    <row r="12" spans="2:5" ht="18.75" x14ac:dyDescent="0.3">
      <c r="B12" s="8"/>
      <c r="C12" s="7"/>
      <c r="D12" s="50"/>
      <c r="E12" s="51"/>
    </row>
    <row r="13" spans="2:5" ht="18.75" x14ac:dyDescent="0.3">
      <c r="B13" s="80" t="s">
        <v>35</v>
      </c>
      <c r="C13" s="7"/>
      <c r="D13" s="51">
        <f>SUM(D4:D12)</f>
        <v>33176000</v>
      </c>
      <c r="E13" s="51"/>
    </row>
    <row r="14" spans="2:5" ht="18.75" x14ac:dyDescent="0.3">
      <c r="B14" s="54" t="s">
        <v>189</v>
      </c>
      <c r="C14" s="79">
        <v>1500000</v>
      </c>
      <c r="D14" s="50"/>
      <c r="E14" s="50"/>
    </row>
    <row r="15" spans="2:5" ht="18.75" x14ac:dyDescent="0.3">
      <c r="B15" s="9" t="s">
        <v>163</v>
      </c>
      <c r="C15" s="7"/>
      <c r="D15" s="81"/>
      <c r="E15" s="50"/>
    </row>
    <row r="16" spans="2:5" ht="18.75" x14ac:dyDescent="0.3">
      <c r="B16" s="54" t="s">
        <v>18</v>
      </c>
      <c r="C16" s="50"/>
      <c r="D16" s="50">
        <v>65000</v>
      </c>
      <c r="E16" s="51"/>
    </row>
    <row r="17" spans="2:5" ht="18.75" x14ac:dyDescent="0.3">
      <c r="B17" s="54" t="s">
        <v>17</v>
      </c>
      <c r="C17" s="50"/>
      <c r="D17" s="50">
        <v>35000</v>
      </c>
      <c r="E17" s="51"/>
    </row>
    <row r="18" spans="2:5" ht="26.25" customHeight="1" x14ac:dyDescent="0.3">
      <c r="B18" s="55" t="s">
        <v>6</v>
      </c>
      <c r="C18" s="50"/>
      <c r="D18" s="50">
        <v>1700000</v>
      </c>
      <c r="E18" s="51"/>
    </row>
    <row r="19" spans="2:5" ht="48" customHeight="1" x14ac:dyDescent="0.3">
      <c r="B19" s="55" t="s">
        <v>158</v>
      </c>
      <c r="C19" s="50"/>
      <c r="D19" s="50">
        <v>1900000</v>
      </c>
      <c r="E19" s="51" t="s">
        <v>190</v>
      </c>
    </row>
    <row r="20" spans="2:5" ht="18.75" x14ac:dyDescent="0.3">
      <c r="B20" s="55" t="s">
        <v>118</v>
      </c>
      <c r="C20" s="50"/>
      <c r="D20" s="50">
        <v>700000</v>
      </c>
      <c r="E20" s="51"/>
    </row>
    <row r="21" spans="2:5" ht="18.75" x14ac:dyDescent="0.3">
      <c r="B21" s="55" t="s">
        <v>114</v>
      </c>
      <c r="C21" s="51"/>
      <c r="D21" s="50">
        <v>350000</v>
      </c>
      <c r="E21" s="51"/>
    </row>
    <row r="22" spans="2:5" ht="18.75" x14ac:dyDescent="0.3">
      <c r="B22" s="55" t="s">
        <v>7</v>
      </c>
      <c r="C22" s="50"/>
      <c r="D22" s="50">
        <v>60000</v>
      </c>
      <c r="E22" s="51"/>
    </row>
    <row r="23" spans="2:5" ht="18.75" x14ac:dyDescent="0.3">
      <c r="B23" s="7" t="s">
        <v>39</v>
      </c>
      <c r="C23" s="50"/>
      <c r="D23" s="50">
        <v>50000</v>
      </c>
      <c r="E23" s="51"/>
    </row>
    <row r="24" spans="2:5" ht="18.75" x14ac:dyDescent="0.3">
      <c r="B24" s="7" t="s">
        <v>19</v>
      </c>
      <c r="C24" s="50"/>
      <c r="D24" s="50">
        <v>80000</v>
      </c>
      <c r="E24" s="51"/>
    </row>
    <row r="25" spans="2:5" ht="18.75" x14ac:dyDescent="0.3">
      <c r="B25" s="7" t="s">
        <v>38</v>
      </c>
      <c r="C25" s="50"/>
      <c r="D25" s="79">
        <v>35000</v>
      </c>
      <c r="E25" s="51"/>
    </row>
    <row r="26" spans="2:5" ht="21.75" customHeight="1" x14ac:dyDescent="0.3">
      <c r="B26" s="8" t="s">
        <v>26</v>
      </c>
      <c r="C26" s="50"/>
      <c r="D26" s="79">
        <v>170000</v>
      </c>
      <c r="E26" s="51"/>
    </row>
    <row r="27" spans="2:5" ht="18.75" x14ac:dyDescent="0.3">
      <c r="B27" s="7" t="s">
        <v>20</v>
      </c>
      <c r="C27" s="50"/>
      <c r="D27" s="79">
        <v>100000</v>
      </c>
      <c r="E27" s="51"/>
    </row>
    <row r="28" spans="2:5" ht="18.75" x14ac:dyDescent="0.3">
      <c r="B28" s="7" t="s">
        <v>21</v>
      </c>
      <c r="C28" s="50"/>
      <c r="D28" s="79">
        <v>60000</v>
      </c>
      <c r="E28" s="51"/>
    </row>
    <row r="29" spans="2:5" ht="18.75" x14ac:dyDescent="0.3">
      <c r="B29" s="7" t="s">
        <v>27</v>
      </c>
      <c r="C29" s="50"/>
      <c r="D29" s="79">
        <v>160000</v>
      </c>
      <c r="E29" s="51"/>
    </row>
    <row r="30" spans="2:5" ht="18.75" x14ac:dyDescent="0.3">
      <c r="B30" s="7" t="s">
        <v>28</v>
      </c>
      <c r="C30" s="50"/>
      <c r="D30" s="79">
        <v>130000</v>
      </c>
      <c r="E30" s="51"/>
    </row>
    <row r="31" spans="2:5" ht="18.75" x14ac:dyDescent="0.3">
      <c r="B31" s="55" t="s">
        <v>164</v>
      </c>
      <c r="C31" s="50"/>
      <c r="D31" s="79">
        <v>55000</v>
      </c>
      <c r="E31" s="51"/>
    </row>
    <row r="32" spans="2:5" ht="18.75" x14ac:dyDescent="0.3">
      <c r="B32" s="54" t="s">
        <v>22</v>
      </c>
      <c r="C32" s="50"/>
      <c r="D32" s="79">
        <v>63000</v>
      </c>
      <c r="E32" s="51"/>
    </row>
    <row r="33" spans="2:5" ht="18.75" x14ac:dyDescent="0.3">
      <c r="B33" s="55" t="s">
        <v>160</v>
      </c>
      <c r="C33" s="50"/>
      <c r="D33" s="79">
        <v>40000</v>
      </c>
      <c r="E33" s="51"/>
    </row>
    <row r="34" spans="2:5" ht="18.75" x14ac:dyDescent="0.3">
      <c r="B34" s="7" t="s">
        <v>14</v>
      </c>
      <c r="C34" s="50"/>
      <c r="D34" s="79">
        <v>35000</v>
      </c>
      <c r="E34" s="51"/>
    </row>
    <row r="35" spans="2:5" ht="18.75" x14ac:dyDescent="0.3">
      <c r="B35" s="7" t="s">
        <v>170</v>
      </c>
      <c r="C35" s="50"/>
      <c r="D35" s="79">
        <v>33500</v>
      </c>
      <c r="E35" s="51"/>
    </row>
    <row r="36" spans="2:5" ht="18.75" x14ac:dyDescent="0.3">
      <c r="B36" s="65" t="s">
        <v>124</v>
      </c>
      <c r="C36" s="62"/>
      <c r="D36" s="82">
        <v>20235050</v>
      </c>
      <c r="E36" s="62"/>
    </row>
    <row r="37" spans="2:5" ht="18.75" x14ac:dyDescent="0.3">
      <c r="B37" s="65"/>
      <c r="C37" s="62"/>
      <c r="D37" s="82"/>
      <c r="E37" s="62"/>
    </row>
    <row r="38" spans="2:5" ht="18.75" x14ac:dyDescent="0.3">
      <c r="B38" s="65" t="s">
        <v>154</v>
      </c>
      <c r="C38" s="66">
        <v>0.2</v>
      </c>
      <c r="D38" s="82">
        <f>D36*0.2</f>
        <v>4047010</v>
      </c>
      <c r="E38" s="62"/>
    </row>
    <row r="39" spans="2:5" ht="18.75" x14ac:dyDescent="0.3">
      <c r="B39" s="65" t="s">
        <v>5</v>
      </c>
      <c r="C39" s="67">
        <v>2E-3</v>
      </c>
      <c r="D39" s="82">
        <f>D36*0.2%</f>
        <v>40470.1</v>
      </c>
      <c r="E39" s="62"/>
    </row>
    <row r="40" spans="2:5" ht="18.75" x14ac:dyDescent="0.3">
      <c r="B40" s="73" t="s">
        <v>155</v>
      </c>
      <c r="C40" s="69"/>
      <c r="D40" s="83">
        <v>650000</v>
      </c>
      <c r="E40" s="69"/>
    </row>
    <row r="41" spans="2:5" ht="18.75" x14ac:dyDescent="0.3">
      <c r="B41" s="71" t="s">
        <v>29</v>
      </c>
      <c r="C41" s="72"/>
      <c r="D41" s="83">
        <v>6000</v>
      </c>
      <c r="E41" s="69"/>
    </row>
    <row r="42" spans="2:5" ht="18.75" x14ac:dyDescent="0.3">
      <c r="B42" s="73" t="s">
        <v>156</v>
      </c>
      <c r="C42" s="72"/>
      <c r="D42" s="83">
        <v>24000</v>
      </c>
      <c r="E42" s="69"/>
    </row>
    <row r="43" spans="2:5" ht="16.5" customHeight="1" x14ac:dyDescent="0.3">
      <c r="B43" s="55" t="s">
        <v>177</v>
      </c>
      <c r="C43" s="50"/>
      <c r="D43" s="79">
        <v>25000</v>
      </c>
      <c r="E43" s="63"/>
    </row>
    <row r="44" spans="2:5" ht="18.75" x14ac:dyDescent="0.3">
      <c r="B44" s="54" t="s">
        <v>9</v>
      </c>
      <c r="C44" s="50"/>
      <c r="D44" s="79">
        <v>30000</v>
      </c>
      <c r="E44" s="63"/>
    </row>
    <row r="45" spans="2:5" ht="18.75" x14ac:dyDescent="0.3">
      <c r="B45" s="8" t="s">
        <v>24</v>
      </c>
      <c r="C45" s="50"/>
      <c r="D45" s="79">
        <v>90000</v>
      </c>
      <c r="E45" s="63"/>
    </row>
    <row r="46" spans="2:5" ht="18.75" x14ac:dyDescent="0.3">
      <c r="B46" s="8" t="s">
        <v>165</v>
      </c>
      <c r="C46" s="50"/>
      <c r="D46" s="79">
        <v>50000</v>
      </c>
      <c r="E46" s="63"/>
    </row>
    <row r="47" spans="2:5" ht="18.75" x14ac:dyDescent="0.3">
      <c r="B47" s="55" t="s">
        <v>23</v>
      </c>
      <c r="C47" s="50"/>
      <c r="D47" s="79">
        <v>189000</v>
      </c>
      <c r="E47" s="63"/>
    </row>
    <row r="48" spans="2:5" ht="18.75" x14ac:dyDescent="0.3">
      <c r="B48" s="55" t="s">
        <v>159</v>
      </c>
      <c r="C48" s="50"/>
      <c r="D48" s="79">
        <v>80000</v>
      </c>
      <c r="E48" s="63"/>
    </row>
    <row r="49" spans="2:5" ht="18.75" x14ac:dyDescent="0.3">
      <c r="B49" s="8" t="s">
        <v>166</v>
      </c>
      <c r="C49" s="50"/>
      <c r="D49" s="79">
        <v>40000</v>
      </c>
      <c r="E49" s="63"/>
    </row>
    <row r="50" spans="2:5" ht="18.75" x14ac:dyDescent="0.3">
      <c r="B50" s="8" t="s">
        <v>167</v>
      </c>
      <c r="C50" s="50"/>
      <c r="D50" s="79">
        <v>20000</v>
      </c>
      <c r="E50" s="63"/>
    </row>
    <row r="51" spans="2:5" ht="18.75" x14ac:dyDescent="0.3">
      <c r="B51" s="7" t="s">
        <v>33</v>
      </c>
      <c r="C51" s="50"/>
      <c r="D51" s="79">
        <v>15000</v>
      </c>
      <c r="E51" s="63"/>
    </row>
    <row r="52" spans="2:5" ht="18.75" x14ac:dyDescent="0.3">
      <c r="B52" s="7" t="s">
        <v>31</v>
      </c>
      <c r="C52" s="50"/>
      <c r="D52" s="79">
        <v>40000</v>
      </c>
      <c r="E52" s="63"/>
    </row>
    <row r="53" spans="2:5" ht="18.75" x14ac:dyDescent="0.3">
      <c r="B53" s="7" t="s">
        <v>32</v>
      </c>
      <c r="C53" s="50"/>
      <c r="D53" s="79">
        <v>120000</v>
      </c>
      <c r="E53" s="63"/>
    </row>
    <row r="54" spans="2:5" ht="18.75" x14ac:dyDescent="0.3">
      <c r="B54" s="7" t="s">
        <v>168</v>
      </c>
      <c r="C54" s="50"/>
      <c r="D54" s="79">
        <v>70000</v>
      </c>
      <c r="E54" s="63"/>
    </row>
    <row r="55" spans="2:5" ht="18.75" x14ac:dyDescent="0.3">
      <c r="B55" s="7" t="s">
        <v>169</v>
      </c>
      <c r="C55" s="50"/>
      <c r="D55" s="79">
        <v>100000</v>
      </c>
      <c r="E55" s="63"/>
    </row>
    <row r="56" spans="2:5" ht="18.75" x14ac:dyDescent="0.3">
      <c r="B56" s="7" t="s">
        <v>12</v>
      </c>
      <c r="C56" s="50"/>
      <c r="D56" s="79">
        <v>45000</v>
      </c>
      <c r="E56" s="63"/>
    </row>
    <row r="57" spans="2:5" ht="18.75" x14ac:dyDescent="0.3">
      <c r="B57" s="7" t="s">
        <v>13</v>
      </c>
      <c r="C57" s="50"/>
      <c r="D57" s="79">
        <v>12000</v>
      </c>
      <c r="E57" s="63"/>
    </row>
    <row r="58" spans="2:5" ht="18.75" x14ac:dyDescent="0.3">
      <c r="B58" s="7" t="s">
        <v>173</v>
      </c>
      <c r="C58" s="50"/>
      <c r="D58" s="79">
        <v>0</v>
      </c>
      <c r="E58" s="63"/>
    </row>
    <row r="59" spans="2:5" ht="18.75" x14ac:dyDescent="0.3">
      <c r="B59" s="7" t="s">
        <v>37</v>
      </c>
      <c r="C59" s="50"/>
      <c r="D59" s="79">
        <v>300000</v>
      </c>
      <c r="E59" s="63"/>
    </row>
    <row r="60" spans="2:5" ht="18.75" x14ac:dyDescent="0.3">
      <c r="B60" s="7" t="s">
        <v>171</v>
      </c>
      <c r="C60" s="50"/>
      <c r="D60" s="79">
        <v>90000</v>
      </c>
      <c r="E60" s="63"/>
    </row>
    <row r="61" spans="2:5" ht="18.75" x14ac:dyDescent="0.3">
      <c r="B61" s="7" t="s">
        <v>148</v>
      </c>
      <c r="C61" s="50"/>
      <c r="D61" s="79">
        <v>50000</v>
      </c>
      <c r="E61" s="63"/>
    </row>
    <row r="62" spans="2:5" ht="18.75" x14ac:dyDescent="0.3">
      <c r="B62" s="7" t="s">
        <v>172</v>
      </c>
      <c r="C62" s="50"/>
      <c r="D62" s="79">
        <v>60000</v>
      </c>
      <c r="E62" s="63"/>
    </row>
    <row r="63" spans="2:5" ht="18.75" x14ac:dyDescent="0.3">
      <c r="B63" s="7" t="s">
        <v>176</v>
      </c>
      <c r="C63" s="50"/>
      <c r="D63" s="79">
        <v>70000</v>
      </c>
      <c r="E63" s="63"/>
    </row>
    <row r="64" spans="2:5" ht="18.75" x14ac:dyDescent="0.3">
      <c r="B64" s="7" t="s">
        <v>174</v>
      </c>
      <c r="C64" s="50"/>
      <c r="D64" s="79">
        <v>138000</v>
      </c>
      <c r="E64" s="63"/>
    </row>
    <row r="65" spans="2:5" ht="18.75" x14ac:dyDescent="0.3">
      <c r="B65" s="7" t="s">
        <v>175</v>
      </c>
      <c r="C65" s="50"/>
      <c r="D65" s="79">
        <v>45000</v>
      </c>
      <c r="E65" s="63"/>
    </row>
    <row r="66" spans="2:5" ht="18.75" x14ac:dyDescent="0.3">
      <c r="B66" s="7" t="s">
        <v>36</v>
      </c>
      <c r="C66" s="50"/>
      <c r="D66" s="79">
        <v>120000</v>
      </c>
      <c r="E66" s="63"/>
    </row>
    <row r="67" spans="2:5" ht="18.75" x14ac:dyDescent="0.3">
      <c r="B67" s="7" t="s">
        <v>180</v>
      </c>
      <c r="C67" s="50"/>
      <c r="D67" s="79">
        <v>80000</v>
      </c>
      <c r="E67" s="63"/>
    </row>
    <row r="68" spans="2:5" ht="18.75" x14ac:dyDescent="0.3">
      <c r="B68" s="7" t="s">
        <v>30</v>
      </c>
      <c r="C68" s="50"/>
      <c r="D68" s="79">
        <f>8000-30.1</f>
        <v>7969.9</v>
      </c>
      <c r="E68" s="63"/>
    </row>
    <row r="69" spans="2:5" ht="18.75" x14ac:dyDescent="0.3">
      <c r="B69" s="7" t="s">
        <v>25</v>
      </c>
      <c r="C69" s="50"/>
      <c r="D69" s="79">
        <v>450000</v>
      </c>
      <c r="E69" s="63"/>
    </row>
    <row r="70" spans="2:5" ht="18.75" x14ac:dyDescent="0.3">
      <c r="B70" s="7" t="s">
        <v>149</v>
      </c>
      <c r="C70" s="50"/>
      <c r="D70" s="79">
        <v>15000</v>
      </c>
      <c r="E70" s="63"/>
    </row>
    <row r="71" spans="2:5" ht="22.5" customHeight="1" x14ac:dyDescent="0.3">
      <c r="B71" s="51" t="s">
        <v>35</v>
      </c>
      <c r="C71" s="51"/>
      <c r="D71" s="84">
        <f>SUM(D16:D70)</f>
        <v>33176000</v>
      </c>
      <c r="E71" s="63"/>
    </row>
    <row r="72" spans="2:5" ht="18.75" x14ac:dyDescent="0.3">
      <c r="B72" s="50"/>
      <c r="C72" s="50"/>
      <c r="D72" s="85"/>
      <c r="E72" s="63"/>
    </row>
    <row r="73" spans="2:5" ht="18.75" x14ac:dyDescent="0.3">
      <c r="B73" s="52"/>
      <c r="C73" s="52"/>
      <c r="D73" s="78"/>
      <c r="E73" s="75"/>
    </row>
    <row r="74" spans="2:5" ht="18.75" x14ac:dyDescent="0.3">
      <c r="B74" s="52"/>
      <c r="C74" s="52"/>
      <c r="D74" s="78"/>
      <c r="E74" s="75"/>
    </row>
    <row r="75" spans="2:5" ht="18.75" x14ac:dyDescent="0.3">
      <c r="B75" s="52" t="s">
        <v>44</v>
      </c>
      <c r="C75" s="52"/>
      <c r="D75" s="78"/>
      <c r="E75" s="75" t="s">
        <v>43</v>
      </c>
    </row>
    <row r="76" spans="2:5" ht="18.75" x14ac:dyDescent="0.3">
      <c r="B76" s="52" t="s">
        <v>181</v>
      </c>
      <c r="C76" s="52"/>
      <c r="D76" s="78"/>
      <c r="E76" s="75" t="s">
        <v>41</v>
      </c>
    </row>
    <row r="77" spans="2:5" ht="18.75" x14ac:dyDescent="0.3">
      <c r="B77" s="52"/>
      <c r="C77" s="52"/>
      <c r="D77" s="78"/>
      <c r="E77" s="75"/>
    </row>
    <row r="78" spans="2:5" ht="18.75" x14ac:dyDescent="0.3">
      <c r="B78" s="52"/>
      <c r="C78" s="52"/>
      <c r="D78" s="78"/>
      <c r="E78" s="64"/>
    </row>
    <row r="79" spans="2:5" ht="18.75" x14ac:dyDescent="0.3">
      <c r="B79" s="52"/>
      <c r="C79" s="52"/>
      <c r="D79" s="78"/>
      <c r="E79" s="64"/>
    </row>
    <row r="80" spans="2:5" ht="18.75" x14ac:dyDescent="0.3">
      <c r="B80" s="52"/>
      <c r="C80" s="52"/>
      <c r="D80" s="78"/>
      <c r="E80" s="64"/>
    </row>
    <row r="81" spans="2:5" ht="18.75" x14ac:dyDescent="0.3">
      <c r="B81" s="52"/>
      <c r="C81" s="52"/>
      <c r="D81" s="78"/>
      <c r="E81" s="64"/>
    </row>
    <row r="82" spans="2:5" ht="18.75" x14ac:dyDescent="0.3">
      <c r="B82" s="52"/>
      <c r="C82" s="52"/>
      <c r="D82" s="78"/>
      <c r="E82" s="64"/>
    </row>
    <row r="83" spans="2:5" ht="18.75" x14ac:dyDescent="0.3">
      <c r="B83" s="52"/>
      <c r="C83" s="52"/>
      <c r="D83" s="78"/>
      <c r="E83" s="64"/>
    </row>
    <row r="84" spans="2:5" ht="18.75" x14ac:dyDescent="0.3">
      <c r="B84" s="52"/>
      <c r="C84" s="52"/>
      <c r="D84" s="78"/>
      <c r="E84" s="64"/>
    </row>
    <row r="85" spans="2:5" ht="18.75" x14ac:dyDescent="0.3">
      <c r="B85" s="52"/>
      <c r="C85" s="52"/>
      <c r="D85" s="78"/>
    </row>
    <row r="86" spans="2:5" ht="18.75" x14ac:dyDescent="0.3">
      <c r="B86" s="52"/>
      <c r="C86" s="52"/>
      <c r="D86" s="78"/>
    </row>
    <row r="87" spans="2:5" ht="18.75" x14ac:dyDescent="0.3">
      <c r="B87" s="52"/>
      <c r="C87" s="52"/>
      <c r="D87" s="78"/>
    </row>
    <row r="88" spans="2:5" ht="18.75" x14ac:dyDescent="0.3">
      <c r="B88" s="52"/>
      <c r="C88" s="52"/>
      <c r="D88" s="78"/>
    </row>
    <row r="89" spans="2:5" ht="18.75" x14ac:dyDescent="0.3">
      <c r="B89" s="52"/>
      <c r="C89" s="52"/>
      <c r="D89" s="78"/>
    </row>
    <row r="90" spans="2:5" ht="18.75" x14ac:dyDescent="0.3">
      <c r="B90" s="52"/>
      <c r="C90" s="52"/>
      <c r="D90" s="78"/>
    </row>
    <row r="91" spans="2:5" ht="18.75" x14ac:dyDescent="0.3">
      <c r="B91" s="52"/>
      <c r="C91" s="52"/>
      <c r="D91" s="78"/>
    </row>
    <row r="92" spans="2:5" ht="18.75" x14ac:dyDescent="0.3">
      <c r="B92" s="52"/>
      <c r="C92" s="52"/>
      <c r="D92" s="78"/>
    </row>
    <row r="93" spans="2:5" ht="18.75" x14ac:dyDescent="0.3">
      <c r="B93" s="52"/>
      <c r="C93" s="52"/>
      <c r="D93" s="78"/>
    </row>
    <row r="94" spans="2:5" ht="18.75" x14ac:dyDescent="0.3">
      <c r="B94" s="52"/>
      <c r="C94" s="52"/>
      <c r="D94" s="78"/>
    </row>
    <row r="95" spans="2:5" ht="18.75" x14ac:dyDescent="0.3">
      <c r="B95" s="52"/>
      <c r="C95" s="52"/>
      <c r="D95" s="78"/>
    </row>
    <row r="96" spans="2:5" ht="18.75" x14ac:dyDescent="0.3">
      <c r="B96" s="52"/>
      <c r="C96" s="52"/>
      <c r="D96" s="78"/>
    </row>
    <row r="97" spans="2:4" ht="18.75" x14ac:dyDescent="0.3">
      <c r="B97" s="52"/>
      <c r="C97" s="52"/>
      <c r="D97" s="78"/>
    </row>
    <row r="98" spans="2:4" ht="18.75" x14ac:dyDescent="0.3">
      <c r="B98" s="52"/>
      <c r="C98" s="52"/>
      <c r="D98" s="78"/>
    </row>
    <row r="99" spans="2:4" ht="18.75" x14ac:dyDescent="0.3">
      <c r="B99" s="52"/>
      <c r="C99" s="52"/>
      <c r="D99" s="78"/>
    </row>
    <row r="100" spans="2:4" ht="18.75" x14ac:dyDescent="0.3">
      <c r="B100" s="52"/>
      <c r="C100" s="52"/>
      <c r="D100" s="78"/>
    </row>
    <row r="101" spans="2:4" ht="18.75" x14ac:dyDescent="0.3">
      <c r="B101" s="52"/>
      <c r="C101" s="52"/>
      <c r="D101" s="78"/>
    </row>
    <row r="102" spans="2:4" ht="18.75" x14ac:dyDescent="0.3">
      <c r="B102" s="52"/>
      <c r="C102" s="52"/>
      <c r="D102" s="74"/>
    </row>
    <row r="103" spans="2:4" ht="18.75" x14ac:dyDescent="0.3">
      <c r="B103" s="52"/>
      <c r="C103" s="52"/>
      <c r="D103" s="49"/>
    </row>
    <row r="104" spans="2:4" ht="18.75" x14ac:dyDescent="0.3">
      <c r="B104" s="52"/>
      <c r="C104" s="52"/>
      <c r="D104" s="49"/>
    </row>
    <row r="105" spans="2:4" ht="18.75" x14ac:dyDescent="0.3">
      <c r="B105" s="52"/>
      <c r="C105" s="52"/>
      <c r="D105" s="49"/>
    </row>
    <row r="106" spans="2:4" ht="18.75" x14ac:dyDescent="0.3">
      <c r="B106" s="52"/>
      <c r="C106" s="52"/>
      <c r="D106" s="49"/>
    </row>
    <row r="107" spans="2:4" ht="18.75" x14ac:dyDescent="0.3">
      <c r="B107" s="52"/>
      <c r="C107" s="52"/>
      <c r="D107" s="49"/>
    </row>
    <row r="108" spans="2:4" ht="18.75" x14ac:dyDescent="0.3">
      <c r="B108" s="52"/>
      <c r="C108" s="52"/>
      <c r="D108" s="49"/>
    </row>
    <row r="109" spans="2:4" ht="18.75" x14ac:dyDescent="0.3">
      <c r="B109" s="52"/>
      <c r="C109" s="48"/>
      <c r="D109" s="49"/>
    </row>
    <row r="110" spans="2:4" ht="18.75" x14ac:dyDescent="0.3">
      <c r="B110" s="52"/>
      <c r="C110" s="48"/>
      <c r="D110" s="49"/>
    </row>
    <row r="111" spans="2:4" ht="18.75" x14ac:dyDescent="0.3">
      <c r="B111" s="52"/>
      <c r="C111" s="48"/>
      <c r="D111" s="49"/>
    </row>
    <row r="112" spans="2:4" ht="18.75" x14ac:dyDescent="0.3">
      <c r="B112" s="52"/>
      <c r="C112" s="48"/>
      <c r="D112" s="49"/>
    </row>
    <row r="113" spans="2:4" ht="18.75" x14ac:dyDescent="0.3">
      <c r="B113" s="52"/>
      <c r="C113" s="48"/>
      <c r="D113" s="49"/>
    </row>
    <row r="114" spans="2:4" ht="18.75" x14ac:dyDescent="0.3">
      <c r="B114" s="52"/>
      <c r="C114" s="48"/>
      <c r="D114" s="49"/>
    </row>
    <row r="115" spans="2:4" ht="18.75" x14ac:dyDescent="0.3">
      <c r="B115" s="52"/>
      <c r="C115" s="48"/>
      <c r="D115" s="49"/>
    </row>
  </sheetData>
  <sheetProtection password="CEF5" sheet="1" objects="1" scenarios="1"/>
  <pageMargins left="0.70866141732283472" right="0.70866141732283472" top="0.74803149606299213" bottom="0.74803149606299213" header="0.31496062992125984" footer="0.31496062992125984"/>
  <pageSetup paperSize="9" scale="81" fitToWidth="0" orientation="portrait" r:id="rId1"/>
  <rowBreaks count="2" manualBreakCount="2">
    <brk id="35" max="3" man="1"/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Фсмета18Общ</vt:lpstr>
      <vt:lpstr>доходрасх20</vt:lpstr>
      <vt:lpstr>Дох с изм</vt:lpstr>
      <vt:lpstr>'Дох с изм'!Область_печати</vt:lpstr>
      <vt:lpstr>доходрасх20!Область_печати</vt:lpstr>
      <vt:lpstr>Фсмета18Общ!Область_печати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2020-02-12T14:27:20Z</dcterms:modified>
</cp:coreProperties>
</file>